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G:\Ping\_vv\žebříčky PK\2024-25\KDBTM\1. Sokol Plzeň V\"/>
    </mc:Choice>
  </mc:AlternateContent>
  <xr:revisionPtr revIDLastSave="0" documentId="13_ncr:1_{121AFBE6-2F27-4456-B5FF-A26DE5193B64}" xr6:coauthVersionLast="47" xr6:coauthVersionMax="47" xr10:uidLastSave="{00000000-0000-0000-0000-000000000000}"/>
  <bookViews>
    <workbookView xWindow="1950" yWindow="1950" windowWidth="21600" windowHeight="11505" tabRatio="856" firstSheet="10" activeTab="20" xr2:uid="{00000000-000D-0000-FFFF-FFFF00000000}"/>
  </bookViews>
  <sheets>
    <sheet name="Zpráva" sheetId="54" r:id="rId1"/>
    <sheet name="Preslist" sheetId="1" r:id="rId2"/>
    <sheet name="1_skupiny" sheetId="2" r:id="rId3"/>
    <sheet name="1_divize 1-8 " sheetId="3" r:id="rId4"/>
    <sheet name="1_divize 9-16" sheetId="4" r:id="rId5"/>
    <sheet name="2_skupiny" sheetId="21" r:id="rId6"/>
    <sheet name="2_divize 1-8" sheetId="32" r:id="rId7"/>
    <sheet name="2_divize 9-16" sheetId="33" r:id="rId8"/>
    <sheet name="3_skupiny" sheetId="22" r:id="rId9"/>
    <sheet name="3_divize 1-8" sheetId="34" r:id="rId10"/>
    <sheet name="3_divize 9-16" sheetId="35" r:id="rId11"/>
    <sheet name="4_skupiny" sheetId="23" r:id="rId12"/>
    <sheet name="4_divize 1-8" sheetId="36" r:id="rId13"/>
    <sheet name="4_divize 9-16" sheetId="37" r:id="rId14"/>
    <sheet name="5_skupiny" sheetId="49" r:id="rId15"/>
    <sheet name="5_divize 1-8" sheetId="51" r:id="rId16"/>
    <sheet name="5_divize 9-16" sheetId="52" r:id="rId17"/>
    <sheet name="6_skupinaA" sheetId="15" r:id="rId18"/>
    <sheet name="6_skupinaB" sheetId="47" r:id="rId19"/>
    <sheet name="6_skupinyP" sheetId="24" r:id="rId20"/>
    <sheet name="Pořadí" sheetId="16" r:id="rId21"/>
  </sheets>
  <definedNames>
    <definedName name="_xlnm._FilterDatabase" localSheetId="1" hidden="1">Preslist!$A$1:$J$91</definedName>
    <definedName name="_xlnm.Print_Area" localSheetId="1">Preslist!$A$1:$J$98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33" l="1"/>
  <c r="B57" i="33" s="1"/>
  <c r="B50" i="51"/>
  <c r="C48" i="51" s="1"/>
  <c r="C29" i="51"/>
  <c r="D25" i="51" s="1"/>
  <c r="F17" i="51" s="1"/>
  <c r="C21" i="51"/>
  <c r="D38" i="51" s="1"/>
  <c r="F36" i="51" s="1"/>
  <c r="C13" i="51"/>
  <c r="D34" i="51" s="1"/>
  <c r="B38" i="51"/>
  <c r="C40" i="51" s="1"/>
  <c r="F17" i="33"/>
  <c r="D9" i="33"/>
  <c r="AB13" i="24"/>
  <c r="AB10" i="24"/>
  <c r="B36" i="52"/>
  <c r="B40" i="52"/>
  <c r="C13" i="52"/>
  <c r="D9" i="52"/>
  <c r="C29" i="52"/>
  <c r="J27" i="47"/>
  <c r="J19" i="47"/>
  <c r="J18" i="47"/>
  <c r="Y59" i="49"/>
  <c r="P48" i="49" s="1"/>
  <c r="W59" i="49"/>
  <c r="R48" i="49" s="1"/>
  <c r="Y58" i="49"/>
  <c r="M51" i="49" s="1"/>
  <c r="W58" i="49"/>
  <c r="O51" i="49" s="1"/>
  <c r="Y57" i="49"/>
  <c r="J49" i="49" s="1"/>
  <c r="W57" i="49"/>
  <c r="L49" i="49" s="1"/>
  <c r="Y56" i="49"/>
  <c r="R51" i="49" s="1"/>
  <c r="W56" i="49"/>
  <c r="V50" i="49" s="1"/>
  <c r="Y55" i="49"/>
  <c r="R49" i="49" s="1"/>
  <c r="W55" i="49"/>
  <c r="O50" i="49" s="1"/>
  <c r="Y54" i="49"/>
  <c r="J51" i="49" s="1"/>
  <c r="W54" i="49"/>
  <c r="S48" i="49" s="1"/>
  <c r="H50" i="49"/>
  <c r="B50" i="49"/>
  <c r="J55" i="49" s="1"/>
  <c r="H49" i="49"/>
  <c r="B49" i="49"/>
  <c r="E58" i="49" s="1"/>
  <c r="H48" i="49"/>
  <c r="B48" i="49"/>
  <c r="J59" i="49" s="1"/>
  <c r="S47" i="49"/>
  <c r="P47" i="49"/>
  <c r="M47" i="49"/>
  <c r="J47" i="49"/>
  <c r="G46" i="49"/>
  <c r="Y44" i="49"/>
  <c r="P33" i="49" s="1"/>
  <c r="W44" i="49"/>
  <c r="R33" i="49" s="1"/>
  <c r="Y43" i="49"/>
  <c r="M36" i="49" s="1"/>
  <c r="W43" i="49"/>
  <c r="O36" i="49" s="1"/>
  <c r="Y42" i="49"/>
  <c r="O33" i="49" s="1"/>
  <c r="W42" i="49"/>
  <c r="L34" i="49" s="1"/>
  <c r="Y41" i="49"/>
  <c r="S35" i="49" s="1"/>
  <c r="W41" i="49"/>
  <c r="P36" i="49" s="1"/>
  <c r="Y40" i="49"/>
  <c r="R34" i="49" s="1"/>
  <c r="W40" i="49"/>
  <c r="O35" i="49" s="1"/>
  <c r="Y39" i="49"/>
  <c r="J36" i="49" s="1"/>
  <c r="W39" i="49"/>
  <c r="L36" i="49" s="1"/>
  <c r="R36" i="49"/>
  <c r="H35" i="49"/>
  <c r="B35" i="49"/>
  <c r="E44" i="49" s="1"/>
  <c r="V34" i="49"/>
  <c r="H34" i="49"/>
  <c r="B34" i="49"/>
  <c r="AB44" i="49" s="1"/>
  <c r="H33" i="49"/>
  <c r="B33" i="49"/>
  <c r="E42" i="49" s="1"/>
  <c r="S32" i="49"/>
  <c r="P32" i="49"/>
  <c r="M32" i="49"/>
  <c r="J32" i="49"/>
  <c r="G31" i="49"/>
  <c r="Y29" i="49"/>
  <c r="P18" i="49" s="1"/>
  <c r="W29" i="49"/>
  <c r="J20" i="49" s="1"/>
  <c r="Y28" i="49"/>
  <c r="M21" i="49" s="1"/>
  <c r="W28" i="49"/>
  <c r="O21" i="49" s="1"/>
  <c r="Y27" i="49"/>
  <c r="O18" i="49" s="1"/>
  <c r="W27" i="49"/>
  <c r="M18" i="49" s="1"/>
  <c r="Y26" i="49"/>
  <c r="S20" i="49" s="1"/>
  <c r="W26" i="49"/>
  <c r="V20" i="49" s="1"/>
  <c r="Y25" i="49"/>
  <c r="R19" i="49" s="1"/>
  <c r="W25" i="49"/>
  <c r="O20" i="49" s="1"/>
  <c r="Y24" i="49"/>
  <c r="J21" i="49" s="1"/>
  <c r="W24" i="49"/>
  <c r="L21" i="49" s="1"/>
  <c r="P21" i="49"/>
  <c r="H21" i="49"/>
  <c r="B21" i="49"/>
  <c r="E26" i="49" s="1"/>
  <c r="L20" i="49"/>
  <c r="H20" i="49"/>
  <c r="B20" i="49"/>
  <c r="J25" i="49" s="1"/>
  <c r="H19" i="49"/>
  <c r="B19" i="49"/>
  <c r="E28" i="49" s="1"/>
  <c r="H18" i="49"/>
  <c r="B18" i="49"/>
  <c r="J29" i="49" s="1"/>
  <c r="S17" i="49"/>
  <c r="P17" i="49"/>
  <c r="M17" i="49"/>
  <c r="J17" i="49"/>
  <c r="G16" i="49"/>
  <c r="Y14" i="49"/>
  <c r="L5" i="49" s="1"/>
  <c r="W14" i="49"/>
  <c r="Y13" i="49"/>
  <c r="M6" i="49" s="1"/>
  <c r="W13" i="49"/>
  <c r="O6" i="49" s="1"/>
  <c r="Y12" i="49"/>
  <c r="J4" i="49" s="1"/>
  <c r="W12" i="49"/>
  <c r="L4" i="49" s="1"/>
  <c r="Y11" i="49"/>
  <c r="R6" i="49" s="1"/>
  <c r="W11" i="49"/>
  <c r="V5" i="49" s="1"/>
  <c r="Y10" i="49"/>
  <c r="R4" i="49" s="1"/>
  <c r="W10" i="49"/>
  <c r="O5" i="49" s="1"/>
  <c r="Y9" i="49"/>
  <c r="J6" i="49" s="1"/>
  <c r="W9" i="49"/>
  <c r="L6" i="49" s="1"/>
  <c r="H6" i="49"/>
  <c r="B6" i="49"/>
  <c r="J13" i="49" s="1"/>
  <c r="M5" i="49"/>
  <c r="J5" i="49"/>
  <c r="H5" i="49"/>
  <c r="B5" i="49"/>
  <c r="E14" i="49" s="1"/>
  <c r="P4" i="49"/>
  <c r="H4" i="49"/>
  <c r="B4" i="49"/>
  <c r="AB14" i="49" s="1"/>
  <c r="R3" i="49"/>
  <c r="H3" i="49"/>
  <c r="B3" i="49"/>
  <c r="E12" i="49" s="1"/>
  <c r="S2" i="49"/>
  <c r="P2" i="49"/>
  <c r="M2" i="49"/>
  <c r="J2" i="49"/>
  <c r="G1" i="49"/>
  <c r="G27" i="47"/>
  <c r="J23" i="47" s="1"/>
  <c r="D27" i="47"/>
  <c r="J26" i="47" s="1"/>
  <c r="G26" i="47"/>
  <c r="D26" i="47"/>
  <c r="G23" i="47"/>
  <c r="D23" i="47"/>
  <c r="J22" i="47"/>
  <c r="G22" i="47"/>
  <c r="D22" i="47"/>
  <c r="G19" i="47"/>
  <c r="D19" i="47"/>
  <c r="G18" i="47"/>
  <c r="D18" i="47"/>
  <c r="J15" i="47"/>
  <c r="G15" i="47"/>
  <c r="D15" i="47"/>
  <c r="J14" i="47"/>
  <c r="G14" i="47"/>
  <c r="D14" i="47"/>
  <c r="G11" i="47"/>
  <c r="D11" i="47"/>
  <c r="J10" i="47"/>
  <c r="G10" i="47"/>
  <c r="J11" i="47" s="1"/>
  <c r="D10" i="47"/>
  <c r="K1" i="47"/>
  <c r="J1" i="47"/>
  <c r="I1" i="47"/>
  <c r="H1" i="47"/>
  <c r="G1" i="47"/>
  <c r="F1" i="47"/>
  <c r="L19" i="49" l="1"/>
  <c r="L35" i="49"/>
  <c r="P6" i="49"/>
  <c r="M20" i="49"/>
  <c r="V18" i="49"/>
  <c r="AD21" i="49"/>
  <c r="O3" i="49"/>
  <c r="AB21" i="49"/>
  <c r="S50" i="49"/>
  <c r="R21" i="49"/>
  <c r="AB36" i="49"/>
  <c r="M3" i="49"/>
  <c r="V35" i="49"/>
  <c r="Z35" i="49" s="1"/>
  <c r="S49" i="49"/>
  <c r="S34" i="49"/>
  <c r="AD36" i="49"/>
  <c r="V49" i="49"/>
  <c r="X20" i="49"/>
  <c r="AD51" i="49"/>
  <c r="AD5" i="49"/>
  <c r="S33" i="49"/>
  <c r="AD34" i="49"/>
  <c r="O48" i="49"/>
  <c r="Z48" i="49" s="1"/>
  <c r="Z36" i="49"/>
  <c r="S5" i="49"/>
  <c r="S19" i="49"/>
  <c r="V33" i="49"/>
  <c r="V48" i="49"/>
  <c r="L51" i="49"/>
  <c r="S18" i="49"/>
  <c r="AB18" i="49" s="1"/>
  <c r="Z34" i="49"/>
  <c r="Z49" i="49"/>
  <c r="AD50" i="49"/>
  <c r="X36" i="49"/>
  <c r="AD33" i="49"/>
  <c r="R18" i="49"/>
  <c r="Z18" i="49" s="1"/>
  <c r="Z51" i="49"/>
  <c r="J50" i="49"/>
  <c r="M48" i="49"/>
  <c r="AB48" i="49" s="1"/>
  <c r="L50" i="49"/>
  <c r="Z50" i="49" s="1"/>
  <c r="M33" i="49"/>
  <c r="J34" i="49"/>
  <c r="J35" i="49"/>
  <c r="P49" i="49"/>
  <c r="AB49" i="49" s="1"/>
  <c r="M50" i="49"/>
  <c r="P51" i="49"/>
  <c r="X51" i="49" s="1"/>
  <c r="S3" i="49"/>
  <c r="S4" i="49"/>
  <c r="X4" i="49" s="1"/>
  <c r="V3" i="49"/>
  <c r="Z5" i="49"/>
  <c r="J19" i="49"/>
  <c r="Z20" i="49"/>
  <c r="P34" i="49"/>
  <c r="M35" i="49"/>
  <c r="AB35" i="49" s="1"/>
  <c r="AB20" i="49"/>
  <c r="X5" i="49"/>
  <c r="P19" i="49"/>
  <c r="AB19" i="49" s="1"/>
  <c r="D44" i="51"/>
  <c r="D32" i="52"/>
  <c r="B53" i="52"/>
  <c r="D25" i="52"/>
  <c r="F17" i="52"/>
  <c r="C38" i="52"/>
  <c r="C21" i="52"/>
  <c r="C5" i="52"/>
  <c r="AB9" i="49"/>
  <c r="AB42" i="49"/>
  <c r="AB10" i="49"/>
  <c r="AB57" i="49"/>
  <c r="P3" i="49"/>
  <c r="AB3" i="49" s="1"/>
  <c r="V4" i="49"/>
  <c r="AD4" i="49" s="1"/>
  <c r="Z6" i="49"/>
  <c r="V19" i="49"/>
  <c r="Z21" i="49"/>
  <c r="X21" i="49"/>
  <c r="X6" i="49"/>
  <c r="AE36" i="49"/>
  <c r="E9" i="49"/>
  <c r="J10" i="49"/>
  <c r="E11" i="49"/>
  <c r="AB11" i="49"/>
  <c r="J12" i="49"/>
  <c r="E13" i="49"/>
  <c r="AB13" i="49"/>
  <c r="J14" i="49"/>
  <c r="J24" i="49"/>
  <c r="E25" i="49"/>
  <c r="AB25" i="49"/>
  <c r="J26" i="49"/>
  <c r="E27" i="49"/>
  <c r="AB27" i="49"/>
  <c r="J28" i="49"/>
  <c r="E29" i="49"/>
  <c r="AB29" i="49"/>
  <c r="E39" i="49"/>
  <c r="J40" i="49"/>
  <c r="J42" i="49"/>
  <c r="E43" i="49"/>
  <c r="J44" i="49"/>
  <c r="E55" i="49"/>
  <c r="AB55" i="49"/>
  <c r="J56" i="49"/>
  <c r="E57" i="49"/>
  <c r="E59" i="49"/>
  <c r="AB59" i="49"/>
  <c r="J9" i="49"/>
  <c r="E10" i="49"/>
  <c r="J11" i="49"/>
  <c r="AB12" i="49"/>
  <c r="E24" i="49"/>
  <c r="AB24" i="49"/>
  <c r="AB26" i="49"/>
  <c r="J27" i="49"/>
  <c r="AB28" i="49"/>
  <c r="Z33" i="49"/>
  <c r="E40" i="49"/>
  <c r="AB40" i="49"/>
  <c r="J41" i="49"/>
  <c r="E54" i="49"/>
  <c r="J57" i="49"/>
  <c r="S32" i="24"/>
  <c r="P32" i="24"/>
  <c r="M32" i="24"/>
  <c r="J32" i="24"/>
  <c r="S17" i="24"/>
  <c r="P17" i="24"/>
  <c r="M17" i="24"/>
  <c r="J17" i="24"/>
  <c r="W14" i="24"/>
  <c r="S2" i="24"/>
  <c r="P2" i="24"/>
  <c r="M2" i="24"/>
  <c r="J2" i="24"/>
  <c r="S47" i="23"/>
  <c r="P47" i="23"/>
  <c r="M47" i="23"/>
  <c r="J47" i="23"/>
  <c r="S32" i="23"/>
  <c r="P32" i="23"/>
  <c r="M32" i="23"/>
  <c r="J32" i="23"/>
  <c r="S17" i="23"/>
  <c r="P17" i="23"/>
  <c r="M17" i="23"/>
  <c r="J17" i="23"/>
  <c r="S2" i="23"/>
  <c r="P2" i="23"/>
  <c r="M2" i="23"/>
  <c r="J2" i="23"/>
  <c r="W41" i="22"/>
  <c r="S47" i="22"/>
  <c r="P47" i="22"/>
  <c r="M47" i="22"/>
  <c r="J47" i="22"/>
  <c r="S32" i="22"/>
  <c r="P32" i="22"/>
  <c r="M32" i="22"/>
  <c r="J32" i="22"/>
  <c r="W43" i="22"/>
  <c r="Y41" i="22"/>
  <c r="S17" i="22"/>
  <c r="P17" i="22"/>
  <c r="M17" i="22"/>
  <c r="J17" i="22"/>
  <c r="S2" i="22"/>
  <c r="P2" i="22"/>
  <c r="M2" i="22"/>
  <c r="J2" i="22"/>
  <c r="S47" i="2"/>
  <c r="P47" i="2"/>
  <c r="M47" i="2"/>
  <c r="J47" i="2"/>
  <c r="S32" i="2"/>
  <c r="P32" i="2"/>
  <c r="M32" i="2"/>
  <c r="J32" i="2"/>
  <c r="S17" i="2"/>
  <c r="P17" i="2"/>
  <c r="M17" i="2"/>
  <c r="J17" i="2"/>
  <c r="S47" i="21"/>
  <c r="P47" i="21"/>
  <c r="M47" i="21"/>
  <c r="J47" i="21"/>
  <c r="S32" i="21"/>
  <c r="P32" i="21"/>
  <c r="M32" i="21"/>
  <c r="J32" i="21"/>
  <c r="S17" i="21"/>
  <c r="P17" i="21"/>
  <c r="M17" i="21"/>
  <c r="J17" i="21"/>
  <c r="S2" i="21"/>
  <c r="P2" i="21"/>
  <c r="M2" i="21"/>
  <c r="J2" i="21"/>
  <c r="S2" i="2"/>
  <c r="P2" i="2"/>
  <c r="M2" i="2"/>
  <c r="J2" i="2"/>
  <c r="AB51" i="49" l="1"/>
  <c r="AB50" i="49"/>
  <c r="X50" i="49"/>
  <c r="AE50" i="49" s="1"/>
  <c r="AD35" i="49"/>
  <c r="X33" i="49"/>
  <c r="AE33" i="49" s="1"/>
  <c r="X48" i="49"/>
  <c r="AE48" i="49" s="1"/>
  <c r="X35" i="49"/>
  <c r="AE35" i="49" s="1"/>
  <c r="X49" i="49"/>
  <c r="AE49" i="49" s="1"/>
  <c r="AB34" i="49"/>
  <c r="AE20" i="49"/>
  <c r="AD3" i="49"/>
  <c r="AD48" i="49"/>
  <c r="X18" i="49"/>
  <c r="AE18" i="49" s="1"/>
  <c r="AD18" i="49"/>
  <c r="AB33" i="49"/>
  <c r="Z3" i="49"/>
  <c r="X3" i="49"/>
  <c r="AE51" i="49"/>
  <c r="AE5" i="49"/>
  <c r="X34" i="49"/>
  <c r="AE34" i="49" s="1"/>
  <c r="AE6" i="49"/>
  <c r="AE21" i="49"/>
  <c r="X19" i="49"/>
  <c r="D36" i="52"/>
  <c r="C55" i="52"/>
  <c r="B46" i="51"/>
  <c r="B58" i="51" s="1"/>
  <c r="B42" i="51"/>
  <c r="B54" i="51" s="1"/>
  <c r="Z4" i="49"/>
  <c r="AE4" i="49" s="1"/>
  <c r="Z19" i="49"/>
  <c r="J23" i="15"/>
  <c r="J18" i="15"/>
  <c r="J16" i="15"/>
  <c r="J15" i="15"/>
  <c r="J14" i="15"/>
  <c r="J12" i="15"/>
  <c r="J11" i="15"/>
  <c r="J10" i="15"/>
  <c r="Y44" i="24"/>
  <c r="P33" i="24" s="1"/>
  <c r="W44" i="24"/>
  <c r="R33" i="24" s="1"/>
  <c r="Y43" i="24"/>
  <c r="W43" i="24"/>
  <c r="Y42" i="24"/>
  <c r="O33" i="24" s="1"/>
  <c r="W42" i="24"/>
  <c r="M33" i="24" s="1"/>
  <c r="Y41" i="24"/>
  <c r="W41" i="24"/>
  <c r="Y40" i="24"/>
  <c r="R34" i="24" s="1"/>
  <c r="W40" i="24"/>
  <c r="P34" i="24" s="1"/>
  <c r="Y39" i="24"/>
  <c r="V33" i="24" s="1"/>
  <c r="W39" i="24"/>
  <c r="H35" i="24"/>
  <c r="B35" i="24"/>
  <c r="AB42" i="24" s="1"/>
  <c r="H34" i="24"/>
  <c r="B34" i="24"/>
  <c r="AB44" i="24" s="1"/>
  <c r="H33" i="24"/>
  <c r="B33" i="24"/>
  <c r="AB40" i="24" s="1"/>
  <c r="G31" i="24"/>
  <c r="Y29" i="24"/>
  <c r="P18" i="24" s="1"/>
  <c r="W29" i="24"/>
  <c r="J20" i="24" s="1"/>
  <c r="Y28" i="24"/>
  <c r="V19" i="24" s="1"/>
  <c r="W28" i="24"/>
  <c r="S19" i="24" s="1"/>
  <c r="Y27" i="24"/>
  <c r="O18" i="24" s="1"/>
  <c r="W27" i="24"/>
  <c r="L19" i="24" s="1"/>
  <c r="Y26" i="24"/>
  <c r="R21" i="24" s="1"/>
  <c r="W26" i="24"/>
  <c r="P21" i="24" s="1"/>
  <c r="Y25" i="24"/>
  <c r="R19" i="24" s="1"/>
  <c r="W25" i="24"/>
  <c r="O20" i="24" s="1"/>
  <c r="Y24" i="24"/>
  <c r="V18" i="24" s="1"/>
  <c r="W24" i="24"/>
  <c r="S18" i="24" s="1"/>
  <c r="H21" i="24"/>
  <c r="B21" i="24"/>
  <c r="AB27" i="24" s="1"/>
  <c r="M20" i="24"/>
  <c r="H20" i="24"/>
  <c r="B20" i="24"/>
  <c r="AB24" i="24" s="1"/>
  <c r="H19" i="24"/>
  <c r="B19" i="24"/>
  <c r="H18" i="24"/>
  <c r="B18" i="24"/>
  <c r="G16" i="24"/>
  <c r="Y14" i="24"/>
  <c r="L5" i="24" s="1"/>
  <c r="J5" i="24"/>
  <c r="Y13" i="24"/>
  <c r="M6" i="24" s="1"/>
  <c r="W13" i="24"/>
  <c r="O6" i="24" s="1"/>
  <c r="Y12" i="24"/>
  <c r="O3" i="24" s="1"/>
  <c r="W12" i="24"/>
  <c r="L4" i="24" s="1"/>
  <c r="Y11" i="24"/>
  <c r="S5" i="24" s="1"/>
  <c r="W11" i="24"/>
  <c r="P6" i="24" s="1"/>
  <c r="Y10" i="24"/>
  <c r="M5" i="24" s="1"/>
  <c r="W10" i="24"/>
  <c r="O5" i="24" s="1"/>
  <c r="Y9" i="24"/>
  <c r="J6" i="24" s="1"/>
  <c r="W9" i="24"/>
  <c r="S3" i="24" s="1"/>
  <c r="H6" i="24"/>
  <c r="B6" i="24"/>
  <c r="AB12" i="24" s="1"/>
  <c r="V5" i="24"/>
  <c r="H5" i="24"/>
  <c r="B5" i="24"/>
  <c r="AB9" i="24" s="1"/>
  <c r="H4" i="24"/>
  <c r="B4" i="24"/>
  <c r="J14" i="24"/>
  <c r="G1" i="24"/>
  <c r="Y59" i="23"/>
  <c r="P48" i="23" s="1"/>
  <c r="W59" i="23"/>
  <c r="J50" i="23" s="1"/>
  <c r="Y58" i="23"/>
  <c r="M51" i="23" s="1"/>
  <c r="W58" i="23"/>
  <c r="S49" i="23" s="1"/>
  <c r="Y57" i="23"/>
  <c r="J49" i="23" s="1"/>
  <c r="W57" i="23"/>
  <c r="L49" i="23" s="1"/>
  <c r="Y56" i="23"/>
  <c r="R51" i="23" s="1"/>
  <c r="W56" i="23"/>
  <c r="P51" i="23" s="1"/>
  <c r="Y55" i="23"/>
  <c r="M50" i="23" s="1"/>
  <c r="W55" i="23"/>
  <c r="O50" i="23" s="1"/>
  <c r="Y54" i="23"/>
  <c r="J51" i="23" s="1"/>
  <c r="W54" i="23"/>
  <c r="L51" i="23" s="1"/>
  <c r="H51" i="23"/>
  <c r="B51" i="23"/>
  <c r="H50" i="23"/>
  <c r="B50" i="23"/>
  <c r="H49" i="23"/>
  <c r="B49" i="23"/>
  <c r="B11" i="37" s="1"/>
  <c r="B40" i="37" s="1"/>
  <c r="H48" i="23"/>
  <c r="B48" i="23"/>
  <c r="B31" i="37" s="1"/>
  <c r="G46" i="23"/>
  <c r="Y44" i="23"/>
  <c r="L35" i="23" s="1"/>
  <c r="W44" i="23"/>
  <c r="J35" i="23" s="1"/>
  <c r="Y43" i="23"/>
  <c r="M36" i="23" s="1"/>
  <c r="W43" i="23"/>
  <c r="O36" i="23" s="1"/>
  <c r="Y42" i="23"/>
  <c r="J34" i="23" s="1"/>
  <c r="W42" i="23"/>
  <c r="L34" i="23" s="1"/>
  <c r="Y41" i="23"/>
  <c r="R36" i="23" s="1"/>
  <c r="W41" i="23"/>
  <c r="P36" i="23" s="1"/>
  <c r="Y40" i="23"/>
  <c r="M35" i="23" s="1"/>
  <c r="W40" i="23"/>
  <c r="P34" i="23" s="1"/>
  <c r="Y39" i="23"/>
  <c r="J36" i="23" s="1"/>
  <c r="W39" i="23"/>
  <c r="L36" i="23" s="1"/>
  <c r="H36" i="23"/>
  <c r="B36" i="23"/>
  <c r="H35" i="23"/>
  <c r="B35" i="23"/>
  <c r="R34" i="23"/>
  <c r="H34" i="23"/>
  <c r="B34" i="23"/>
  <c r="B7" i="36" s="1"/>
  <c r="B38" i="36" s="1"/>
  <c r="C40" i="36" s="1"/>
  <c r="H33" i="23"/>
  <c r="B33" i="23"/>
  <c r="B27" i="37" s="1"/>
  <c r="B48" i="37" s="1"/>
  <c r="G31" i="23"/>
  <c r="Y29" i="23"/>
  <c r="L20" i="23" s="1"/>
  <c r="W29" i="23"/>
  <c r="J20" i="23" s="1"/>
  <c r="Y28" i="23"/>
  <c r="V19" i="23" s="1"/>
  <c r="W28" i="23"/>
  <c r="O21" i="23" s="1"/>
  <c r="Y27" i="23"/>
  <c r="O18" i="23" s="1"/>
  <c r="W27" i="23"/>
  <c r="M18" i="23" s="1"/>
  <c r="Y26" i="23"/>
  <c r="R21" i="23" s="1"/>
  <c r="W26" i="23"/>
  <c r="P21" i="23" s="1"/>
  <c r="Y25" i="23"/>
  <c r="R19" i="23" s="1"/>
  <c r="W25" i="23"/>
  <c r="P19" i="23" s="1"/>
  <c r="Y24" i="23"/>
  <c r="J21" i="23" s="1"/>
  <c r="W24" i="23"/>
  <c r="S18" i="23" s="1"/>
  <c r="H21" i="23"/>
  <c r="B21" i="23"/>
  <c r="H20" i="23"/>
  <c r="B20" i="23"/>
  <c r="H19" i="23"/>
  <c r="B19" i="23"/>
  <c r="B3" i="37" s="1"/>
  <c r="C5" i="37" s="1"/>
  <c r="H18" i="23"/>
  <c r="B18" i="23"/>
  <c r="B31" i="36" s="1"/>
  <c r="B50" i="36" s="1"/>
  <c r="C48" i="36" s="1"/>
  <c r="G16" i="23"/>
  <c r="Y14" i="23"/>
  <c r="L5" i="23" s="1"/>
  <c r="W14" i="23"/>
  <c r="J5" i="23" s="1"/>
  <c r="Y13" i="23"/>
  <c r="V4" i="23" s="1"/>
  <c r="W13" i="23"/>
  <c r="Y12" i="23"/>
  <c r="J4" i="23" s="1"/>
  <c r="W12" i="23"/>
  <c r="L4" i="23" s="1"/>
  <c r="Y11" i="23"/>
  <c r="R6" i="23" s="1"/>
  <c r="W11" i="23"/>
  <c r="P6" i="23" s="1"/>
  <c r="Y10" i="23"/>
  <c r="R4" i="23" s="1"/>
  <c r="W10" i="23"/>
  <c r="O5" i="23" s="1"/>
  <c r="Y9" i="23"/>
  <c r="J6" i="23" s="1"/>
  <c r="W9" i="23"/>
  <c r="L6" i="23" s="1"/>
  <c r="O6" i="23"/>
  <c r="H6" i="23"/>
  <c r="B6" i="23"/>
  <c r="H5" i="23"/>
  <c r="B5" i="23"/>
  <c r="S4" i="23"/>
  <c r="H4" i="23"/>
  <c r="B4" i="23"/>
  <c r="B27" i="36" s="1"/>
  <c r="C29" i="36" s="1"/>
  <c r="D25" i="36" s="1"/>
  <c r="F17" i="36" s="1"/>
  <c r="H3" i="23"/>
  <c r="B3" i="23"/>
  <c r="B19" i="37" s="1"/>
  <c r="C21" i="37" s="1"/>
  <c r="G1" i="23"/>
  <c r="Y59" i="22"/>
  <c r="L50" i="22" s="1"/>
  <c r="W59" i="22"/>
  <c r="J50" i="22" s="1"/>
  <c r="Y58" i="22"/>
  <c r="V49" i="22" s="1"/>
  <c r="W58" i="22"/>
  <c r="O51" i="22" s="1"/>
  <c r="Y57" i="22"/>
  <c r="J49" i="22" s="1"/>
  <c r="W57" i="22"/>
  <c r="L49" i="22" s="1"/>
  <c r="Y56" i="22"/>
  <c r="R51" i="22" s="1"/>
  <c r="W56" i="22"/>
  <c r="V50" i="22" s="1"/>
  <c r="Y55" i="22"/>
  <c r="M50" i="22" s="1"/>
  <c r="W55" i="22"/>
  <c r="O50" i="22" s="1"/>
  <c r="Y54" i="22"/>
  <c r="J51" i="22" s="1"/>
  <c r="W54" i="22"/>
  <c r="L51" i="22" s="1"/>
  <c r="H51" i="22"/>
  <c r="B51" i="22"/>
  <c r="S50" i="22"/>
  <c r="H50" i="22"/>
  <c r="B50" i="22"/>
  <c r="H49" i="22"/>
  <c r="B49" i="22"/>
  <c r="B19" i="34" s="1"/>
  <c r="C21" i="34" s="1"/>
  <c r="M48" i="22"/>
  <c r="H48" i="22"/>
  <c r="B48" i="22"/>
  <c r="B11" i="34" s="1"/>
  <c r="C13" i="34" s="1"/>
  <c r="G46" i="22"/>
  <c r="Y44" i="22"/>
  <c r="L35" i="22" s="1"/>
  <c r="W44" i="22"/>
  <c r="J35" i="22" s="1"/>
  <c r="Y43" i="22"/>
  <c r="M36" i="22" s="1"/>
  <c r="S34" i="22"/>
  <c r="Y42" i="22"/>
  <c r="O33" i="22" s="1"/>
  <c r="W42" i="22"/>
  <c r="M33" i="22" s="1"/>
  <c r="R36" i="22"/>
  <c r="P36" i="22"/>
  <c r="Y40" i="22"/>
  <c r="M35" i="22" s="1"/>
  <c r="W40" i="22"/>
  <c r="P34" i="22" s="1"/>
  <c r="Y39" i="22"/>
  <c r="J36" i="22" s="1"/>
  <c r="W39" i="22"/>
  <c r="L36" i="22" s="1"/>
  <c r="O36" i="22"/>
  <c r="H36" i="22"/>
  <c r="B36" i="22"/>
  <c r="B15" i="35" s="1"/>
  <c r="C13" i="35" s="1"/>
  <c r="H35" i="22"/>
  <c r="B35" i="22"/>
  <c r="H34" i="22"/>
  <c r="B34" i="22"/>
  <c r="B27" i="34" s="1"/>
  <c r="B50" i="34" s="1"/>
  <c r="H33" i="22"/>
  <c r="B33" i="22"/>
  <c r="B15" i="34" s="1"/>
  <c r="B42" i="34" s="1"/>
  <c r="G31" i="22"/>
  <c r="Y29" i="22"/>
  <c r="L20" i="22" s="1"/>
  <c r="W29" i="22"/>
  <c r="R18" i="22" s="1"/>
  <c r="Y28" i="22"/>
  <c r="M21" i="22" s="1"/>
  <c r="W28" i="22"/>
  <c r="O21" i="22" s="1"/>
  <c r="Y27" i="22"/>
  <c r="O18" i="22" s="1"/>
  <c r="W27" i="22"/>
  <c r="L19" i="22" s="1"/>
  <c r="Y26" i="22"/>
  <c r="R21" i="22" s="1"/>
  <c r="W26" i="22"/>
  <c r="V20" i="22" s="1"/>
  <c r="Y25" i="22"/>
  <c r="R19" i="22" s="1"/>
  <c r="W25" i="22"/>
  <c r="P19" i="22" s="1"/>
  <c r="Y24" i="22"/>
  <c r="V18" i="22" s="1"/>
  <c r="W24" i="22"/>
  <c r="L21" i="22" s="1"/>
  <c r="H21" i="22"/>
  <c r="B21" i="22"/>
  <c r="J20" i="22"/>
  <c r="H20" i="22"/>
  <c r="B20" i="22"/>
  <c r="J19" i="22"/>
  <c r="H19" i="22"/>
  <c r="B19" i="22"/>
  <c r="B11" i="35" s="1"/>
  <c r="B40" i="35" s="1"/>
  <c r="H18" i="22"/>
  <c r="B18" i="22"/>
  <c r="B31" i="34" s="1"/>
  <c r="C29" i="34" s="1"/>
  <c r="G16" i="22"/>
  <c r="Y14" i="22"/>
  <c r="P3" i="22" s="1"/>
  <c r="W14" i="22"/>
  <c r="J5" i="22" s="1"/>
  <c r="Y13" i="22"/>
  <c r="M6" i="22" s="1"/>
  <c r="W13" i="22"/>
  <c r="S4" i="22" s="1"/>
  <c r="Y12" i="22"/>
  <c r="J4" i="22" s="1"/>
  <c r="W12" i="22"/>
  <c r="M3" i="22" s="1"/>
  <c r="Y11" i="22"/>
  <c r="S5" i="22" s="1"/>
  <c r="W11" i="22"/>
  <c r="V5" i="22" s="1"/>
  <c r="Y10" i="22"/>
  <c r="M5" i="22" s="1"/>
  <c r="W10" i="22"/>
  <c r="O5" i="22" s="1"/>
  <c r="Y9" i="22"/>
  <c r="J6" i="22" s="1"/>
  <c r="W9" i="22"/>
  <c r="S3" i="22" s="1"/>
  <c r="O6" i="22"/>
  <c r="H6" i="22"/>
  <c r="B6" i="22"/>
  <c r="H5" i="22"/>
  <c r="B5" i="22"/>
  <c r="L4" i="22"/>
  <c r="H4" i="22"/>
  <c r="B4" i="22"/>
  <c r="B27" i="35" s="1"/>
  <c r="H3" i="22"/>
  <c r="B3" i="22"/>
  <c r="B3" i="35" s="1"/>
  <c r="C5" i="35" s="1"/>
  <c r="G1" i="22"/>
  <c r="Y59" i="21"/>
  <c r="L50" i="21" s="1"/>
  <c r="W59" i="21"/>
  <c r="J50" i="21" s="1"/>
  <c r="Y58" i="21"/>
  <c r="V49" i="21" s="1"/>
  <c r="W58" i="21"/>
  <c r="O51" i="21" s="1"/>
  <c r="Y57" i="21"/>
  <c r="J49" i="21" s="1"/>
  <c r="W57" i="21"/>
  <c r="L49" i="21" s="1"/>
  <c r="Y56" i="21"/>
  <c r="R51" i="21" s="1"/>
  <c r="W56" i="21"/>
  <c r="P51" i="21" s="1"/>
  <c r="Y55" i="21"/>
  <c r="M50" i="21" s="1"/>
  <c r="W55" i="21"/>
  <c r="O50" i="21" s="1"/>
  <c r="Y54" i="21"/>
  <c r="J51" i="21" s="1"/>
  <c r="W54" i="21"/>
  <c r="L51" i="21" s="1"/>
  <c r="H51" i="21"/>
  <c r="B51" i="21"/>
  <c r="S50" i="21"/>
  <c r="H50" i="21"/>
  <c r="B50" i="21"/>
  <c r="H49" i="21"/>
  <c r="B49" i="21"/>
  <c r="B11" i="32" s="1"/>
  <c r="B42" i="32" s="1"/>
  <c r="V48" i="21"/>
  <c r="H48" i="21"/>
  <c r="B48" i="21"/>
  <c r="B31" i="33" s="1"/>
  <c r="G46" i="21"/>
  <c r="Y44" i="21"/>
  <c r="P33" i="21" s="1"/>
  <c r="W44" i="21"/>
  <c r="J35" i="21" s="1"/>
  <c r="Y43" i="21"/>
  <c r="M36" i="21" s="1"/>
  <c r="W43" i="21"/>
  <c r="O36" i="21" s="1"/>
  <c r="Y42" i="21"/>
  <c r="J34" i="21" s="1"/>
  <c r="W42" i="21"/>
  <c r="M33" i="21" s="1"/>
  <c r="Y41" i="21"/>
  <c r="R36" i="21" s="1"/>
  <c r="W41" i="21"/>
  <c r="P36" i="21" s="1"/>
  <c r="Y40" i="21"/>
  <c r="R34" i="21" s="1"/>
  <c r="W40" i="21"/>
  <c r="P34" i="21" s="1"/>
  <c r="Y39" i="21"/>
  <c r="J36" i="21" s="1"/>
  <c r="W39" i="21"/>
  <c r="L36" i="21" s="1"/>
  <c r="H36" i="21"/>
  <c r="B36" i="21"/>
  <c r="O35" i="21"/>
  <c r="H35" i="21"/>
  <c r="B35" i="21"/>
  <c r="V34" i="21"/>
  <c r="H34" i="21"/>
  <c r="B34" i="21"/>
  <c r="B23" i="33" s="1"/>
  <c r="B44" i="33" s="1"/>
  <c r="V33" i="21"/>
  <c r="H33" i="21"/>
  <c r="B33" i="21"/>
  <c r="B15" i="33" s="1"/>
  <c r="C13" i="33" s="1"/>
  <c r="G31" i="21"/>
  <c r="Y29" i="21"/>
  <c r="P18" i="21" s="1"/>
  <c r="W29" i="21"/>
  <c r="J20" i="21" s="1"/>
  <c r="M21" i="21"/>
  <c r="W28" i="21"/>
  <c r="O21" i="21" s="1"/>
  <c r="Y27" i="21"/>
  <c r="J19" i="21" s="1"/>
  <c r="W27" i="21"/>
  <c r="L19" i="21" s="1"/>
  <c r="Y26" i="21"/>
  <c r="S20" i="21" s="1"/>
  <c r="W26" i="21"/>
  <c r="P21" i="21" s="1"/>
  <c r="Y25" i="21"/>
  <c r="M20" i="21" s="1"/>
  <c r="W25" i="21"/>
  <c r="P19" i="21" s="1"/>
  <c r="Y24" i="21"/>
  <c r="V18" i="21" s="1"/>
  <c r="W24" i="21"/>
  <c r="L21" i="21" s="1"/>
  <c r="H21" i="21"/>
  <c r="B21" i="21"/>
  <c r="H20" i="21"/>
  <c r="B20" i="21"/>
  <c r="V19" i="21"/>
  <c r="H19" i="21"/>
  <c r="B19" i="21"/>
  <c r="H18" i="21"/>
  <c r="B18" i="21"/>
  <c r="B3" i="33" s="1"/>
  <c r="C5" i="33" s="1"/>
  <c r="G16" i="21"/>
  <c r="Y14" i="21"/>
  <c r="L5" i="21" s="1"/>
  <c r="W14" i="21"/>
  <c r="J5" i="21" s="1"/>
  <c r="Y13" i="21"/>
  <c r="V4" i="21" s="1"/>
  <c r="W13" i="21"/>
  <c r="S4" i="21" s="1"/>
  <c r="Y12" i="21"/>
  <c r="O3" i="21" s="1"/>
  <c r="W12" i="21"/>
  <c r="L4" i="21" s="1"/>
  <c r="Y11" i="21"/>
  <c r="S5" i="21" s="1"/>
  <c r="W11" i="21"/>
  <c r="V5" i="21" s="1"/>
  <c r="Y10" i="21"/>
  <c r="M5" i="21" s="1"/>
  <c r="W10" i="21"/>
  <c r="O5" i="21" s="1"/>
  <c r="Y9" i="21"/>
  <c r="J6" i="21" s="1"/>
  <c r="W9" i="21"/>
  <c r="L6" i="21" s="1"/>
  <c r="R6" i="21"/>
  <c r="H6" i="21"/>
  <c r="B6" i="21"/>
  <c r="H5" i="21"/>
  <c r="B5" i="21"/>
  <c r="H4" i="21"/>
  <c r="B4" i="21"/>
  <c r="B11" i="33" s="1"/>
  <c r="B40" i="33" s="1"/>
  <c r="H3" i="21"/>
  <c r="B3" i="21"/>
  <c r="B19" i="33" s="1"/>
  <c r="C21" i="33" s="1"/>
  <c r="G1" i="21"/>
  <c r="H49" i="2"/>
  <c r="H50" i="2"/>
  <c r="H51" i="2"/>
  <c r="H48" i="2"/>
  <c r="H34" i="2"/>
  <c r="H35" i="2"/>
  <c r="H36" i="2"/>
  <c r="H33" i="2"/>
  <c r="H20" i="2"/>
  <c r="H21" i="2"/>
  <c r="H19" i="2"/>
  <c r="H18" i="2"/>
  <c r="H3" i="2"/>
  <c r="H4" i="2"/>
  <c r="H5" i="2"/>
  <c r="H6" i="2"/>
  <c r="B51" i="2"/>
  <c r="B36" i="2"/>
  <c r="B21" i="2"/>
  <c r="B50" i="2"/>
  <c r="B35" i="2"/>
  <c r="B20" i="2"/>
  <c r="B49" i="2"/>
  <c r="B31" i="4" s="1"/>
  <c r="B34" i="2"/>
  <c r="B27" i="4" s="1"/>
  <c r="C29" i="4" s="1"/>
  <c r="B19" i="2"/>
  <c r="B11" i="4" s="1"/>
  <c r="B40" i="4" s="1"/>
  <c r="B48" i="2"/>
  <c r="B23" i="3" s="1"/>
  <c r="C21" i="3" s="1"/>
  <c r="D38" i="3" s="1"/>
  <c r="B33" i="2"/>
  <c r="B19" i="3" s="1"/>
  <c r="B46" i="3" s="1"/>
  <c r="B58" i="3" s="1"/>
  <c r="B18" i="2"/>
  <c r="Y59" i="2"/>
  <c r="P48" i="2" s="1"/>
  <c r="W59" i="2"/>
  <c r="J50" i="2" s="1"/>
  <c r="Y58" i="2"/>
  <c r="V49" i="2" s="1"/>
  <c r="W58" i="2"/>
  <c r="O51" i="2" s="1"/>
  <c r="Y57" i="2"/>
  <c r="J49" i="2" s="1"/>
  <c r="W57" i="2"/>
  <c r="L49" i="2" s="1"/>
  <c r="Y56" i="2"/>
  <c r="R51" i="2" s="1"/>
  <c r="W56" i="2"/>
  <c r="Y55" i="2"/>
  <c r="M50" i="2" s="1"/>
  <c r="W55" i="2"/>
  <c r="P49" i="2" s="1"/>
  <c r="Y54" i="2"/>
  <c r="V48" i="2" s="1"/>
  <c r="W54" i="2"/>
  <c r="S48" i="2" s="1"/>
  <c r="P51" i="2"/>
  <c r="V50" i="2"/>
  <c r="Y44" i="2"/>
  <c r="L35" i="2" s="1"/>
  <c r="W44" i="2"/>
  <c r="R33" i="2" s="1"/>
  <c r="Y43" i="2"/>
  <c r="V34" i="2" s="1"/>
  <c r="W43" i="2"/>
  <c r="S34" i="2" s="1"/>
  <c r="Y42" i="2"/>
  <c r="J34" i="2" s="1"/>
  <c r="W42" i="2"/>
  <c r="L34" i="2" s="1"/>
  <c r="Y41" i="2"/>
  <c r="R36" i="2" s="1"/>
  <c r="W41" i="2"/>
  <c r="P36" i="2" s="1"/>
  <c r="Y40" i="2"/>
  <c r="R34" i="2" s="1"/>
  <c r="W40" i="2"/>
  <c r="O35" i="2" s="1"/>
  <c r="Y39" i="2"/>
  <c r="V33" i="2" s="1"/>
  <c r="W39" i="2"/>
  <c r="S33" i="2" s="1"/>
  <c r="S35" i="2"/>
  <c r="Y29" i="2"/>
  <c r="L20" i="2" s="1"/>
  <c r="W29" i="2"/>
  <c r="J20" i="2" s="1"/>
  <c r="Y28" i="2"/>
  <c r="M21" i="2" s="1"/>
  <c r="W28" i="2"/>
  <c r="O21" i="2" s="1"/>
  <c r="Y27" i="2"/>
  <c r="J19" i="2" s="1"/>
  <c r="W27" i="2"/>
  <c r="L19" i="2" s="1"/>
  <c r="Y26" i="2"/>
  <c r="R21" i="2" s="1"/>
  <c r="W26" i="2"/>
  <c r="P21" i="2" s="1"/>
  <c r="Y25" i="2"/>
  <c r="M20" i="2" s="1"/>
  <c r="W25" i="2"/>
  <c r="O20" i="2" s="1"/>
  <c r="Y24" i="2"/>
  <c r="V18" i="2" s="1"/>
  <c r="W24" i="2"/>
  <c r="L21" i="2" s="1"/>
  <c r="B3" i="2"/>
  <c r="B4" i="2"/>
  <c r="B15" i="4" s="1"/>
  <c r="C13" i="4" s="1"/>
  <c r="D9" i="4" s="1"/>
  <c r="B5" i="2"/>
  <c r="B6" i="2"/>
  <c r="G46" i="2"/>
  <c r="G31" i="2"/>
  <c r="G16" i="2"/>
  <c r="G1" i="2"/>
  <c r="Y10" i="2"/>
  <c r="R4" i="2" s="1"/>
  <c r="Y11" i="2"/>
  <c r="S5" i="2" s="1"/>
  <c r="Y12" i="2"/>
  <c r="Y13" i="2"/>
  <c r="Y14" i="2"/>
  <c r="Y9" i="2"/>
  <c r="W10" i="2"/>
  <c r="W11" i="2"/>
  <c r="W12" i="2"/>
  <c r="W13" i="2"/>
  <c r="W14" i="2"/>
  <c r="W9" i="2"/>
  <c r="AE3" i="49" l="1"/>
  <c r="AB5" i="24"/>
  <c r="J35" i="24"/>
  <c r="F17" i="4"/>
  <c r="S50" i="2"/>
  <c r="S19" i="2"/>
  <c r="O33" i="21"/>
  <c r="O3" i="22"/>
  <c r="M20" i="22"/>
  <c r="AE19" i="49"/>
  <c r="P6" i="21"/>
  <c r="S20" i="2"/>
  <c r="P51" i="22"/>
  <c r="J34" i="24"/>
  <c r="S20" i="23"/>
  <c r="R48" i="2"/>
  <c r="J21" i="22"/>
  <c r="V19" i="22"/>
  <c r="F34" i="52"/>
  <c r="AB9" i="2"/>
  <c r="B27" i="3"/>
  <c r="B50" i="3" s="1"/>
  <c r="C48" i="3" s="1"/>
  <c r="AB12" i="2"/>
  <c r="B23" i="4"/>
  <c r="B44" i="4" s="1"/>
  <c r="D25" i="4"/>
  <c r="AB24" i="2"/>
  <c r="B7" i="3"/>
  <c r="C5" i="3" s="1"/>
  <c r="D9" i="3" s="1"/>
  <c r="G17" i="3" s="1"/>
  <c r="AB54" i="2"/>
  <c r="B15" i="3"/>
  <c r="C13" i="3" s="1"/>
  <c r="D34" i="3" s="1"/>
  <c r="F36" i="3" s="1"/>
  <c r="AB42" i="2"/>
  <c r="B11" i="3"/>
  <c r="B42" i="3" s="1"/>
  <c r="B54" i="3" s="1"/>
  <c r="D32" i="33"/>
  <c r="C46" i="33"/>
  <c r="AB42" i="21"/>
  <c r="B27" i="32"/>
  <c r="B50" i="32" s="1"/>
  <c r="C40" i="32"/>
  <c r="AB54" i="21"/>
  <c r="B19" i="32"/>
  <c r="C21" i="32" s="1"/>
  <c r="D32" i="35"/>
  <c r="D38" i="34"/>
  <c r="AB57" i="22"/>
  <c r="B7" i="35"/>
  <c r="B36" i="35" s="1"/>
  <c r="D25" i="37"/>
  <c r="AB27" i="23"/>
  <c r="B11" i="36"/>
  <c r="B42" i="36" s="1"/>
  <c r="B54" i="36" s="1"/>
  <c r="AB39" i="23"/>
  <c r="B19" i="36"/>
  <c r="B46" i="36" s="1"/>
  <c r="B58" i="36" s="1"/>
  <c r="AB42" i="23"/>
  <c r="B15" i="37"/>
  <c r="C13" i="37" s="1"/>
  <c r="AB28" i="24"/>
  <c r="AB25" i="24"/>
  <c r="AB26" i="24"/>
  <c r="AB29" i="24"/>
  <c r="C56" i="3"/>
  <c r="B53" i="4"/>
  <c r="B48" i="4"/>
  <c r="AB39" i="2"/>
  <c r="B3" i="4"/>
  <c r="B36" i="4" s="1"/>
  <c r="AB27" i="2"/>
  <c r="B19" i="4"/>
  <c r="C20" i="4" s="1"/>
  <c r="D36" i="4" s="1"/>
  <c r="AB57" i="2"/>
  <c r="B7" i="4"/>
  <c r="C5" i="4" s="1"/>
  <c r="D25" i="33"/>
  <c r="C38" i="33"/>
  <c r="AB9" i="21"/>
  <c r="B3" i="32"/>
  <c r="C5" i="32" s="1"/>
  <c r="AB12" i="21"/>
  <c r="B23" i="32"/>
  <c r="B46" i="32" s="1"/>
  <c r="AB24" i="21"/>
  <c r="B31" i="32"/>
  <c r="C29" i="32" s="1"/>
  <c r="AB27" i="21"/>
  <c r="B7" i="32"/>
  <c r="B38" i="32" s="1"/>
  <c r="AB39" i="21"/>
  <c r="B15" i="32"/>
  <c r="C13" i="32" s="1"/>
  <c r="C29" i="33"/>
  <c r="AB57" i="21"/>
  <c r="B7" i="33"/>
  <c r="B36" i="33" s="1"/>
  <c r="B48" i="35"/>
  <c r="AB9" i="22"/>
  <c r="B23" i="34"/>
  <c r="B46" i="34" s="1"/>
  <c r="AB12" i="22"/>
  <c r="B3" i="34"/>
  <c r="C5" i="34" s="1"/>
  <c r="D25" i="34"/>
  <c r="B53" i="35"/>
  <c r="AB24" i="22"/>
  <c r="B7" i="34"/>
  <c r="B38" i="34" s="1"/>
  <c r="AB27" i="22"/>
  <c r="B19" i="35"/>
  <c r="B44" i="35" s="1"/>
  <c r="B54" i="34"/>
  <c r="C48" i="34"/>
  <c r="AB39" i="22"/>
  <c r="B23" i="35"/>
  <c r="C21" i="35" s="1"/>
  <c r="D9" i="35"/>
  <c r="D34" i="34"/>
  <c r="AB54" i="22"/>
  <c r="B31" i="35"/>
  <c r="AB9" i="23"/>
  <c r="B7" i="37"/>
  <c r="B36" i="37" s="1"/>
  <c r="AB12" i="23"/>
  <c r="B3" i="36"/>
  <c r="C5" i="36" s="1"/>
  <c r="D34" i="36" s="1"/>
  <c r="F36" i="36" s="1"/>
  <c r="D44" i="36"/>
  <c r="D9" i="37"/>
  <c r="AB24" i="23"/>
  <c r="B23" i="37"/>
  <c r="B44" i="37" s="1"/>
  <c r="B57" i="37"/>
  <c r="C29" i="37"/>
  <c r="B53" i="37"/>
  <c r="AB54" i="23"/>
  <c r="B15" i="36"/>
  <c r="C13" i="36" s="1"/>
  <c r="D9" i="36" s="1"/>
  <c r="AB57" i="23"/>
  <c r="B23" i="36"/>
  <c r="C21" i="36" s="1"/>
  <c r="D38" i="36" s="1"/>
  <c r="AB11" i="24"/>
  <c r="AB14" i="24"/>
  <c r="C56" i="51"/>
  <c r="M6" i="2"/>
  <c r="V4" i="2"/>
  <c r="O6" i="2"/>
  <c r="S4" i="2"/>
  <c r="J5" i="2"/>
  <c r="R3" i="2"/>
  <c r="P3" i="2"/>
  <c r="L5" i="2"/>
  <c r="R48" i="21"/>
  <c r="V34" i="22"/>
  <c r="J4" i="2"/>
  <c r="O3" i="2"/>
  <c r="M3" i="2"/>
  <c r="L4" i="2"/>
  <c r="AF36" i="49"/>
  <c r="P6" i="2"/>
  <c r="V5" i="2"/>
  <c r="O5" i="2"/>
  <c r="P4" i="2"/>
  <c r="V3" i="2"/>
  <c r="J6" i="2"/>
  <c r="L6" i="2"/>
  <c r="S3" i="2"/>
  <c r="X3" i="2" s="1"/>
  <c r="AB25" i="22"/>
  <c r="AB28" i="22"/>
  <c r="AB40" i="22"/>
  <c r="AB43" i="22"/>
  <c r="AB14" i="23"/>
  <c r="AB11" i="23"/>
  <c r="AB14" i="22"/>
  <c r="AB11" i="22"/>
  <c r="AB29" i="22"/>
  <c r="AB26" i="22"/>
  <c r="AB44" i="22"/>
  <c r="AB41" i="22"/>
  <c r="AB59" i="22"/>
  <c r="AB56" i="22"/>
  <c r="AB10" i="23"/>
  <c r="AB13" i="23"/>
  <c r="AB10" i="22"/>
  <c r="AB13" i="22"/>
  <c r="E41" i="22"/>
  <c r="AB42" i="22"/>
  <c r="AB55" i="22"/>
  <c r="AB58" i="22"/>
  <c r="AB25" i="23"/>
  <c r="AB28" i="23"/>
  <c r="AB29" i="23"/>
  <c r="AB26" i="23"/>
  <c r="AB40" i="23"/>
  <c r="AB43" i="23"/>
  <c r="AB44" i="23"/>
  <c r="AB41" i="23"/>
  <c r="AB55" i="23"/>
  <c r="AB58" i="23"/>
  <c r="AB59" i="23"/>
  <c r="AB56" i="23"/>
  <c r="AF3" i="49"/>
  <c r="AF5" i="49"/>
  <c r="AF51" i="49"/>
  <c r="AF4" i="49"/>
  <c r="AF6" i="49"/>
  <c r="AF18" i="49"/>
  <c r="AB11" i="2"/>
  <c r="AB14" i="2"/>
  <c r="AB28" i="2"/>
  <c r="AB25" i="2"/>
  <c r="AB58" i="2"/>
  <c r="AB55" i="2"/>
  <c r="AB41" i="2"/>
  <c r="AB44" i="2"/>
  <c r="AB28" i="21"/>
  <c r="AB25" i="21"/>
  <c r="AB26" i="21"/>
  <c r="AB29" i="21"/>
  <c r="AB43" i="21"/>
  <c r="AB40" i="21"/>
  <c r="AB41" i="21"/>
  <c r="AB44" i="21"/>
  <c r="AB13" i="2"/>
  <c r="AB10" i="2"/>
  <c r="AB43" i="2"/>
  <c r="AB40" i="2"/>
  <c r="AB26" i="2"/>
  <c r="AB29" i="2"/>
  <c r="AB56" i="2"/>
  <c r="AB59" i="2"/>
  <c r="AB13" i="21"/>
  <c r="AB10" i="21"/>
  <c r="AB11" i="21"/>
  <c r="AB14" i="21"/>
  <c r="AB58" i="21"/>
  <c r="AB55" i="21"/>
  <c r="AB56" i="21"/>
  <c r="AB59" i="21"/>
  <c r="L34" i="24"/>
  <c r="L35" i="24"/>
  <c r="J21" i="24"/>
  <c r="J4" i="24"/>
  <c r="V49" i="23"/>
  <c r="O51" i="23"/>
  <c r="Z51" i="23" s="1"/>
  <c r="R18" i="23"/>
  <c r="J19" i="23"/>
  <c r="P18" i="23"/>
  <c r="M5" i="23"/>
  <c r="S3" i="23"/>
  <c r="V48" i="22"/>
  <c r="L34" i="22"/>
  <c r="J34" i="22"/>
  <c r="X34" i="22" s="1"/>
  <c r="P33" i="22"/>
  <c r="X20" i="22"/>
  <c r="S20" i="22"/>
  <c r="AB20" i="22" s="1"/>
  <c r="P6" i="22"/>
  <c r="M48" i="21"/>
  <c r="S49" i="21"/>
  <c r="P48" i="21"/>
  <c r="S48" i="21"/>
  <c r="L34" i="21"/>
  <c r="Z34" i="21" s="1"/>
  <c r="S19" i="21"/>
  <c r="X19" i="21" s="1"/>
  <c r="V35" i="2"/>
  <c r="J51" i="2"/>
  <c r="S49" i="2"/>
  <c r="X49" i="2" s="1"/>
  <c r="J21" i="2"/>
  <c r="P18" i="2"/>
  <c r="M35" i="2"/>
  <c r="J44" i="2"/>
  <c r="E26" i="2"/>
  <c r="E27" i="22"/>
  <c r="J14" i="23"/>
  <c r="E14" i="23"/>
  <c r="E26" i="23"/>
  <c r="J54" i="23"/>
  <c r="E27" i="24"/>
  <c r="L20" i="24"/>
  <c r="E26" i="21"/>
  <c r="R49" i="2"/>
  <c r="J59" i="2"/>
  <c r="J39" i="2"/>
  <c r="J4" i="21"/>
  <c r="R19" i="21"/>
  <c r="R21" i="21"/>
  <c r="Z21" i="21" s="1"/>
  <c r="J40" i="21"/>
  <c r="E43" i="22"/>
  <c r="E57" i="22"/>
  <c r="P49" i="22"/>
  <c r="E28" i="23"/>
  <c r="R33" i="23"/>
  <c r="O35" i="23"/>
  <c r="J59" i="23"/>
  <c r="E13" i="24"/>
  <c r="E43" i="24"/>
  <c r="E28" i="2"/>
  <c r="J54" i="2"/>
  <c r="E14" i="21"/>
  <c r="E55" i="21"/>
  <c r="J54" i="21"/>
  <c r="R4" i="22"/>
  <c r="M18" i="22"/>
  <c r="R49" i="22"/>
  <c r="AD49" i="22" s="1"/>
  <c r="E43" i="23"/>
  <c r="J39" i="23"/>
  <c r="R6" i="24"/>
  <c r="E28" i="24"/>
  <c r="S20" i="24"/>
  <c r="AB20" i="24" s="1"/>
  <c r="O35" i="24"/>
  <c r="E43" i="2"/>
  <c r="S33" i="21"/>
  <c r="AB33" i="21" s="1"/>
  <c r="E57" i="21"/>
  <c r="E28" i="22"/>
  <c r="E59" i="22"/>
  <c r="E13" i="23"/>
  <c r="J9" i="23"/>
  <c r="E55" i="23"/>
  <c r="E26" i="24"/>
  <c r="E42" i="24"/>
  <c r="J39" i="24"/>
  <c r="J41" i="2"/>
  <c r="J40" i="22"/>
  <c r="E55" i="22"/>
  <c r="J26" i="24"/>
  <c r="J9" i="2"/>
  <c r="L50" i="2"/>
  <c r="E58" i="2"/>
  <c r="J14" i="21"/>
  <c r="E11" i="21"/>
  <c r="J25" i="21"/>
  <c r="J39" i="21"/>
  <c r="J14" i="22"/>
  <c r="J10" i="22"/>
  <c r="E26" i="22"/>
  <c r="Z36" i="22"/>
  <c r="S48" i="22"/>
  <c r="E27" i="23"/>
  <c r="J25" i="23"/>
  <c r="E14" i="24"/>
  <c r="J19" i="24"/>
  <c r="M3" i="21"/>
  <c r="J40" i="24"/>
  <c r="J11" i="2"/>
  <c r="J26" i="2"/>
  <c r="E27" i="21"/>
  <c r="E43" i="21"/>
  <c r="E59" i="21"/>
  <c r="Z51" i="21"/>
  <c r="J44" i="22"/>
  <c r="X50" i="22"/>
  <c r="P4" i="23"/>
  <c r="M6" i="23"/>
  <c r="X6" i="23" s="1"/>
  <c r="E44" i="23"/>
  <c r="E13" i="2"/>
  <c r="E59" i="23"/>
  <c r="E9" i="2"/>
  <c r="B3" i="3"/>
  <c r="J29" i="2"/>
  <c r="B31" i="3"/>
  <c r="J56" i="2"/>
  <c r="E13" i="21"/>
  <c r="E28" i="21"/>
  <c r="E42" i="21"/>
  <c r="E13" i="22"/>
  <c r="E11" i="22"/>
  <c r="J26" i="22"/>
  <c r="P21" i="22"/>
  <c r="X21" i="22" s="1"/>
  <c r="J54" i="22"/>
  <c r="E42" i="23"/>
  <c r="J9" i="24"/>
  <c r="S33" i="24"/>
  <c r="X33" i="24" s="1"/>
  <c r="R48" i="22"/>
  <c r="M51" i="22"/>
  <c r="AB50" i="22"/>
  <c r="O18" i="21"/>
  <c r="AB36" i="22"/>
  <c r="R34" i="22"/>
  <c r="AD34" i="22" s="1"/>
  <c r="AB3" i="22"/>
  <c r="L21" i="24"/>
  <c r="P19" i="24"/>
  <c r="X5" i="24"/>
  <c r="O3" i="23"/>
  <c r="S48" i="23"/>
  <c r="Z36" i="23"/>
  <c r="P3" i="21"/>
  <c r="L35" i="21"/>
  <c r="O20" i="21"/>
  <c r="M35" i="21"/>
  <c r="V50" i="21"/>
  <c r="Z50" i="21" s="1"/>
  <c r="J21" i="21"/>
  <c r="X21" i="21" s="1"/>
  <c r="P49" i="21"/>
  <c r="R49" i="21"/>
  <c r="Z49" i="21" s="1"/>
  <c r="S34" i="21"/>
  <c r="R19" i="2"/>
  <c r="V19" i="2"/>
  <c r="M36" i="2"/>
  <c r="M51" i="2"/>
  <c r="P33" i="2"/>
  <c r="P34" i="2"/>
  <c r="X34" i="2" s="1"/>
  <c r="Z49" i="2"/>
  <c r="J39" i="22"/>
  <c r="J43" i="22"/>
  <c r="E39" i="23"/>
  <c r="AB6" i="24"/>
  <c r="S4" i="24"/>
  <c r="M21" i="24"/>
  <c r="AB21" i="24" s="1"/>
  <c r="V4" i="24"/>
  <c r="X6" i="24"/>
  <c r="Z5" i="24"/>
  <c r="O21" i="24"/>
  <c r="S35" i="24"/>
  <c r="M35" i="24"/>
  <c r="AB19" i="24"/>
  <c r="M3" i="24"/>
  <c r="AD33" i="24"/>
  <c r="S34" i="24"/>
  <c r="X34" i="24" s="1"/>
  <c r="E39" i="24"/>
  <c r="P3" i="24"/>
  <c r="L6" i="24"/>
  <c r="E12" i="24"/>
  <c r="Z19" i="24"/>
  <c r="J24" i="24"/>
  <c r="E25" i="24"/>
  <c r="J27" i="24"/>
  <c r="J43" i="24"/>
  <c r="J41" i="24"/>
  <c r="E29" i="24"/>
  <c r="E24" i="24"/>
  <c r="L50" i="23"/>
  <c r="V18" i="23"/>
  <c r="M33" i="23"/>
  <c r="V50" i="23"/>
  <c r="AD50" i="23" s="1"/>
  <c r="V5" i="23"/>
  <c r="Z5" i="23" s="1"/>
  <c r="M20" i="23"/>
  <c r="AB20" i="23" s="1"/>
  <c r="P33" i="23"/>
  <c r="M48" i="23"/>
  <c r="O20" i="23"/>
  <c r="S5" i="23"/>
  <c r="AB5" i="23" s="1"/>
  <c r="Z6" i="23"/>
  <c r="S33" i="23"/>
  <c r="L19" i="23"/>
  <c r="Z19" i="23" s="1"/>
  <c r="S19" i="23"/>
  <c r="M21" i="23"/>
  <c r="AB21" i="23" s="1"/>
  <c r="V33" i="23"/>
  <c r="S35" i="23"/>
  <c r="J41" i="23"/>
  <c r="J26" i="23"/>
  <c r="E29" i="23"/>
  <c r="J55" i="23"/>
  <c r="E57" i="23"/>
  <c r="J43" i="23"/>
  <c r="J40" i="23"/>
  <c r="J24" i="23"/>
  <c r="J28" i="23"/>
  <c r="J29" i="23"/>
  <c r="E24" i="23"/>
  <c r="J12" i="23"/>
  <c r="E10" i="23"/>
  <c r="E9" i="23"/>
  <c r="E12" i="23"/>
  <c r="AD5" i="22"/>
  <c r="O20" i="22"/>
  <c r="X6" i="22"/>
  <c r="J11" i="22"/>
  <c r="R33" i="22"/>
  <c r="O35" i="22"/>
  <c r="V4" i="22"/>
  <c r="L5" i="22"/>
  <c r="Z5" i="22" s="1"/>
  <c r="S18" i="22"/>
  <c r="S33" i="22"/>
  <c r="AB33" i="22" s="1"/>
  <c r="V35" i="22"/>
  <c r="E42" i="22"/>
  <c r="R3" i="22"/>
  <c r="V3" i="22"/>
  <c r="L6" i="22"/>
  <c r="J55" i="22"/>
  <c r="J41" i="22"/>
  <c r="E40" i="22"/>
  <c r="E44" i="22"/>
  <c r="E39" i="22"/>
  <c r="J13" i="22"/>
  <c r="J9" i="22"/>
  <c r="E14" i="22"/>
  <c r="E12" i="22"/>
  <c r="AB34" i="21"/>
  <c r="X34" i="21"/>
  <c r="L20" i="21"/>
  <c r="S18" i="21"/>
  <c r="S35" i="21"/>
  <c r="X35" i="21" s="1"/>
  <c r="E12" i="21"/>
  <c r="M6" i="21"/>
  <c r="AD36" i="21"/>
  <c r="O6" i="21"/>
  <c r="R33" i="21"/>
  <c r="AD33" i="21" s="1"/>
  <c r="J44" i="21"/>
  <c r="E39" i="21"/>
  <c r="X5" i="21"/>
  <c r="Z5" i="21"/>
  <c r="M51" i="21"/>
  <c r="AB51" i="21" s="1"/>
  <c r="X20" i="21"/>
  <c r="J9" i="21"/>
  <c r="J55" i="21"/>
  <c r="J43" i="21"/>
  <c r="J26" i="21"/>
  <c r="J27" i="21"/>
  <c r="E29" i="21"/>
  <c r="E25" i="21"/>
  <c r="E24" i="21"/>
  <c r="J12" i="24"/>
  <c r="E41" i="24"/>
  <c r="E10" i="24"/>
  <c r="J29" i="24"/>
  <c r="J10" i="24"/>
  <c r="V20" i="24"/>
  <c r="Z33" i="24"/>
  <c r="V34" i="24"/>
  <c r="E44" i="24"/>
  <c r="J44" i="24"/>
  <c r="R3" i="24"/>
  <c r="J13" i="24"/>
  <c r="M18" i="24"/>
  <c r="J25" i="24"/>
  <c r="V35" i="24"/>
  <c r="Z35" i="24" s="1"/>
  <c r="P4" i="24"/>
  <c r="E11" i="24"/>
  <c r="J42" i="24"/>
  <c r="V3" i="24"/>
  <c r="R4" i="24"/>
  <c r="J11" i="24"/>
  <c r="E40" i="24"/>
  <c r="E9" i="24"/>
  <c r="R18" i="24"/>
  <c r="J28" i="24"/>
  <c r="X36" i="23"/>
  <c r="Z4" i="23"/>
  <c r="AB18" i="23"/>
  <c r="X18" i="23"/>
  <c r="AD51" i="23"/>
  <c r="X51" i="23"/>
  <c r="L21" i="23"/>
  <c r="Z21" i="23" s="1"/>
  <c r="E41" i="23"/>
  <c r="O48" i="23"/>
  <c r="E58" i="23"/>
  <c r="M3" i="23"/>
  <c r="J10" i="23"/>
  <c r="V20" i="23"/>
  <c r="S34" i="23"/>
  <c r="X34" i="23" s="1"/>
  <c r="R48" i="23"/>
  <c r="J58" i="23"/>
  <c r="J27" i="23"/>
  <c r="V34" i="23"/>
  <c r="AD34" i="23" s="1"/>
  <c r="P49" i="23"/>
  <c r="E56" i="23"/>
  <c r="P3" i="23"/>
  <c r="E25" i="23"/>
  <c r="J44" i="23"/>
  <c r="V48" i="23"/>
  <c r="R49" i="23"/>
  <c r="J56" i="23"/>
  <c r="R3" i="23"/>
  <c r="J13" i="23"/>
  <c r="V35" i="23"/>
  <c r="Z35" i="23" s="1"/>
  <c r="E54" i="23"/>
  <c r="E11" i="23"/>
  <c r="J42" i="23"/>
  <c r="V3" i="23"/>
  <c r="J11" i="23"/>
  <c r="E40" i="23"/>
  <c r="S50" i="23"/>
  <c r="X50" i="23" s="1"/>
  <c r="O33" i="23"/>
  <c r="J57" i="23"/>
  <c r="X5" i="22"/>
  <c r="Z21" i="22"/>
  <c r="X36" i="22"/>
  <c r="Z19" i="22"/>
  <c r="AD18" i="22"/>
  <c r="Z18" i="22"/>
  <c r="Z51" i="22"/>
  <c r="Z50" i="22"/>
  <c r="J12" i="22"/>
  <c r="J24" i="22"/>
  <c r="E29" i="22"/>
  <c r="O48" i="22"/>
  <c r="S19" i="22"/>
  <c r="AB19" i="22" s="1"/>
  <c r="E24" i="22"/>
  <c r="R6" i="22"/>
  <c r="E10" i="22"/>
  <c r="J29" i="22"/>
  <c r="V33" i="22"/>
  <c r="P48" i="22"/>
  <c r="AB48" i="22" s="1"/>
  <c r="E58" i="22"/>
  <c r="J58" i="22"/>
  <c r="J27" i="22"/>
  <c r="E56" i="22"/>
  <c r="E25" i="22"/>
  <c r="S35" i="22"/>
  <c r="J56" i="22"/>
  <c r="S49" i="22"/>
  <c r="E54" i="22"/>
  <c r="J25" i="22"/>
  <c r="P4" i="22"/>
  <c r="J42" i="22"/>
  <c r="J59" i="22"/>
  <c r="P18" i="22"/>
  <c r="X3" i="22"/>
  <c r="E9" i="22"/>
  <c r="J28" i="22"/>
  <c r="J57" i="22"/>
  <c r="Z36" i="21"/>
  <c r="X50" i="21"/>
  <c r="X36" i="21"/>
  <c r="J12" i="21"/>
  <c r="J24" i="21"/>
  <c r="E41" i="21"/>
  <c r="O48" i="21"/>
  <c r="E10" i="21"/>
  <c r="J29" i="21"/>
  <c r="J41" i="21"/>
  <c r="E58" i="21"/>
  <c r="J10" i="21"/>
  <c r="V20" i="21"/>
  <c r="J58" i="21"/>
  <c r="Z33" i="21"/>
  <c r="E44" i="21"/>
  <c r="E56" i="21"/>
  <c r="J56" i="21"/>
  <c r="R3" i="21"/>
  <c r="J13" i="21"/>
  <c r="M18" i="21"/>
  <c r="V35" i="21"/>
  <c r="AD35" i="21" s="1"/>
  <c r="E54" i="21"/>
  <c r="S3" i="21"/>
  <c r="P4" i="21"/>
  <c r="AB4" i="21" s="1"/>
  <c r="J42" i="21"/>
  <c r="V3" i="21"/>
  <c r="R4" i="21"/>
  <c r="J11" i="21"/>
  <c r="E40" i="21"/>
  <c r="J59" i="21"/>
  <c r="E9" i="21"/>
  <c r="R18" i="21"/>
  <c r="J28" i="21"/>
  <c r="J57" i="21"/>
  <c r="J36" i="2"/>
  <c r="X36" i="2" s="1"/>
  <c r="X20" i="2"/>
  <c r="O36" i="2"/>
  <c r="E14" i="2"/>
  <c r="O18" i="2"/>
  <c r="Z21" i="2"/>
  <c r="R6" i="2"/>
  <c r="Z6" i="2" s="1"/>
  <c r="J13" i="2"/>
  <c r="V20" i="2"/>
  <c r="O50" i="2"/>
  <c r="P19" i="2"/>
  <c r="J35" i="2"/>
  <c r="E10" i="2"/>
  <c r="J12" i="2"/>
  <c r="Z35" i="2"/>
  <c r="E11" i="2"/>
  <c r="R18" i="2"/>
  <c r="M18" i="2"/>
  <c r="E12" i="2"/>
  <c r="S18" i="2"/>
  <c r="Z34" i="2"/>
  <c r="J10" i="2"/>
  <c r="E56" i="2"/>
  <c r="E41" i="2"/>
  <c r="J57" i="2"/>
  <c r="E57" i="2"/>
  <c r="E54" i="2"/>
  <c r="E42" i="2"/>
  <c r="E39" i="2"/>
  <c r="E24" i="2"/>
  <c r="E27" i="2"/>
  <c r="J14" i="2"/>
  <c r="L51" i="2"/>
  <c r="Z51" i="2" s="1"/>
  <c r="X50" i="2"/>
  <c r="E55" i="2"/>
  <c r="J55" i="2"/>
  <c r="J58" i="2"/>
  <c r="M48" i="2"/>
  <c r="O48" i="2"/>
  <c r="E59" i="2"/>
  <c r="L36" i="2"/>
  <c r="J42" i="2"/>
  <c r="E40" i="2"/>
  <c r="J40" i="2"/>
  <c r="J43" i="2"/>
  <c r="O33" i="2"/>
  <c r="E44" i="2"/>
  <c r="M33" i="2"/>
  <c r="X21" i="2"/>
  <c r="AB21" i="2"/>
  <c r="J24" i="2"/>
  <c r="J27" i="2"/>
  <c r="E25" i="2"/>
  <c r="J25" i="2"/>
  <c r="J28" i="2"/>
  <c r="E29" i="2"/>
  <c r="X6" i="2"/>
  <c r="AB6" i="2"/>
  <c r="X5" i="2"/>
  <c r="G20" i="15"/>
  <c r="D20" i="15"/>
  <c r="G19" i="15"/>
  <c r="D19" i="15"/>
  <c r="G18" i="15"/>
  <c r="D18" i="15"/>
  <c r="G28" i="15"/>
  <c r="D28" i="15"/>
  <c r="G16" i="15"/>
  <c r="D16" i="15"/>
  <c r="G27" i="15"/>
  <c r="D27" i="15"/>
  <c r="G15" i="15"/>
  <c r="D15" i="15"/>
  <c r="G26" i="15"/>
  <c r="D26" i="15"/>
  <c r="G14" i="15"/>
  <c r="D14" i="15"/>
  <c r="G24" i="15"/>
  <c r="D24" i="15"/>
  <c r="G12" i="15"/>
  <c r="D12" i="15"/>
  <c r="G23" i="15"/>
  <c r="D23" i="15"/>
  <c r="G11" i="15"/>
  <c r="D11" i="15"/>
  <c r="G22" i="15"/>
  <c r="D22" i="15"/>
  <c r="G10" i="15"/>
  <c r="D10" i="15"/>
  <c r="K1" i="15"/>
  <c r="J1" i="15"/>
  <c r="I1" i="15"/>
  <c r="H1" i="15"/>
  <c r="G1" i="15"/>
  <c r="F1" i="15"/>
  <c r="Z34" i="24" l="1"/>
  <c r="Z34" i="22"/>
  <c r="Z20" i="24"/>
  <c r="AE36" i="23"/>
  <c r="Z6" i="24"/>
  <c r="AE6" i="24" s="1"/>
  <c r="AE50" i="22"/>
  <c r="X19" i="23"/>
  <c r="AE19" i="23" s="1"/>
  <c r="AD18" i="23"/>
  <c r="AB48" i="23"/>
  <c r="X19" i="24"/>
  <c r="AE19" i="24" s="1"/>
  <c r="X35" i="2"/>
  <c r="C29" i="3"/>
  <c r="D25" i="3" s="1"/>
  <c r="B38" i="3"/>
  <c r="C40" i="3" s="1"/>
  <c r="C55" i="37"/>
  <c r="F36" i="34"/>
  <c r="D44" i="34"/>
  <c r="F17" i="34"/>
  <c r="C46" i="35"/>
  <c r="D42" i="33"/>
  <c r="C46" i="4"/>
  <c r="F17" i="37"/>
  <c r="F34" i="35"/>
  <c r="D44" i="32"/>
  <c r="F34" i="33"/>
  <c r="D36" i="37"/>
  <c r="C46" i="37"/>
  <c r="C38" i="37"/>
  <c r="C29" i="35"/>
  <c r="D36" i="35"/>
  <c r="B57" i="35"/>
  <c r="C40" i="34"/>
  <c r="D9" i="34"/>
  <c r="B58" i="34"/>
  <c r="B53" i="33"/>
  <c r="D36" i="33"/>
  <c r="D34" i="32"/>
  <c r="B54" i="32"/>
  <c r="D25" i="32"/>
  <c r="C48" i="32"/>
  <c r="D9" i="32"/>
  <c r="D32" i="4"/>
  <c r="F34" i="4"/>
  <c r="C38" i="4"/>
  <c r="D32" i="37"/>
  <c r="C56" i="36"/>
  <c r="C38" i="35"/>
  <c r="D38" i="32"/>
  <c r="B58" i="32"/>
  <c r="B57" i="4"/>
  <c r="X21" i="24"/>
  <c r="AB48" i="21"/>
  <c r="AB33" i="24"/>
  <c r="X35" i="24"/>
  <c r="AE33" i="24"/>
  <c r="Z18" i="23"/>
  <c r="X4" i="23"/>
  <c r="AE4" i="23" s="1"/>
  <c r="AE6" i="23"/>
  <c r="X51" i="22"/>
  <c r="AE36" i="22"/>
  <c r="AB21" i="22"/>
  <c r="Z6" i="22"/>
  <c r="AE6" i="22" s="1"/>
  <c r="X48" i="21"/>
  <c r="X33" i="21"/>
  <c r="AE33" i="21" s="1"/>
  <c r="Z19" i="21"/>
  <c r="AE19" i="21" s="1"/>
  <c r="Z36" i="2"/>
  <c r="AE36" i="2" s="1"/>
  <c r="J24" i="15"/>
  <c r="X3" i="21"/>
  <c r="X18" i="22"/>
  <c r="AE18" i="22" s="1"/>
  <c r="X20" i="24"/>
  <c r="AE20" i="24" s="1"/>
  <c r="J20" i="15"/>
  <c r="J26" i="15"/>
  <c r="J19" i="15"/>
  <c r="Z19" i="2"/>
  <c r="AB4" i="24"/>
  <c r="J22" i="15"/>
  <c r="Z3" i="21"/>
  <c r="X33" i="22"/>
  <c r="J27" i="15"/>
  <c r="X49" i="22"/>
  <c r="X49" i="21"/>
  <c r="AE49" i="21" s="1"/>
  <c r="J28" i="15"/>
  <c r="Z49" i="22"/>
  <c r="Z18" i="2"/>
  <c r="X21" i="23"/>
  <c r="AE21" i="23" s="1"/>
  <c r="Z21" i="24"/>
  <c r="Z4" i="22"/>
  <c r="AB3" i="24"/>
  <c r="AE5" i="24"/>
  <c r="AE34" i="22"/>
  <c r="AE21" i="21"/>
  <c r="AE36" i="21"/>
  <c r="AD3" i="22"/>
  <c r="X20" i="23"/>
  <c r="Z3" i="23"/>
  <c r="AD3" i="24"/>
  <c r="X5" i="23"/>
  <c r="AE5" i="23" s="1"/>
  <c r="Z20" i="23"/>
  <c r="X33" i="23"/>
  <c r="Z20" i="21"/>
  <c r="AE20" i="21" s="1"/>
  <c r="AD49" i="21"/>
  <c r="AE5" i="21"/>
  <c r="AE6" i="2"/>
  <c r="AD18" i="2"/>
  <c r="AE21" i="2"/>
  <c r="Z5" i="2"/>
  <c r="AE5" i="2" s="1"/>
  <c r="X51" i="2"/>
  <c r="AE51" i="2" s="1"/>
  <c r="AE49" i="2"/>
  <c r="X3" i="24"/>
  <c r="AE35" i="24"/>
  <c r="X48" i="23"/>
  <c r="AD3" i="23"/>
  <c r="AE18" i="23"/>
  <c r="X35" i="23"/>
  <c r="AE35" i="23" s="1"/>
  <c r="AB19" i="23"/>
  <c r="AB33" i="23"/>
  <c r="AD35" i="23"/>
  <c r="Z50" i="23"/>
  <c r="AE50" i="23" s="1"/>
  <c r="X35" i="22"/>
  <c r="Z3" i="22"/>
  <c r="AE3" i="22" s="1"/>
  <c r="Z35" i="22"/>
  <c r="Z33" i="22"/>
  <c r="AE33" i="22" s="1"/>
  <c r="Z20" i="22"/>
  <c r="AE20" i="22" s="1"/>
  <c r="AE51" i="22"/>
  <c r="AE21" i="22"/>
  <c r="Z35" i="21"/>
  <c r="AE35" i="21" s="1"/>
  <c r="X6" i="21"/>
  <c r="Z4" i="21"/>
  <c r="AE34" i="21"/>
  <c r="Z6" i="21"/>
  <c r="X51" i="21"/>
  <c r="AE51" i="21" s="1"/>
  <c r="X18" i="24"/>
  <c r="AB18" i="24"/>
  <c r="Z3" i="24"/>
  <c r="AE34" i="24"/>
  <c r="X4" i="24"/>
  <c r="Z4" i="24"/>
  <c r="AD18" i="24"/>
  <c r="Z18" i="24"/>
  <c r="Z34" i="23"/>
  <c r="AE34" i="23" s="1"/>
  <c r="AD33" i="23"/>
  <c r="Z33" i="23"/>
  <c r="AE51" i="23"/>
  <c r="AB3" i="23"/>
  <c r="X3" i="23"/>
  <c r="Z49" i="23"/>
  <c r="AD48" i="23"/>
  <c r="Z48" i="23"/>
  <c r="X49" i="23"/>
  <c r="X4" i="22"/>
  <c r="AE4" i="22" s="1"/>
  <c r="X48" i="22"/>
  <c r="AE5" i="22"/>
  <c r="X19" i="22"/>
  <c r="AE19" i="22" s="1"/>
  <c r="AB18" i="22"/>
  <c r="AD48" i="22"/>
  <c r="Z48" i="22"/>
  <c r="AD33" i="22"/>
  <c r="X4" i="21"/>
  <c r="AB3" i="21"/>
  <c r="AE50" i="21"/>
  <c r="AD18" i="21"/>
  <c r="Z18" i="21"/>
  <c r="AD20" i="21"/>
  <c r="AD3" i="21"/>
  <c r="AB18" i="21"/>
  <c r="X18" i="21"/>
  <c r="AD48" i="21"/>
  <c r="Z48" i="21"/>
  <c r="AE35" i="2"/>
  <c r="Z50" i="2"/>
  <c r="AE50" i="2" s="1"/>
  <c r="X18" i="2"/>
  <c r="AB18" i="2"/>
  <c r="X19" i="2"/>
  <c r="AE19" i="2" s="1"/>
  <c r="AB3" i="2"/>
  <c r="AE34" i="2"/>
  <c r="Z20" i="2"/>
  <c r="AE20" i="2" s="1"/>
  <c r="X48" i="2"/>
  <c r="AB48" i="2"/>
  <c r="AD48" i="2"/>
  <c r="Z48" i="2"/>
  <c r="AB33" i="2"/>
  <c r="X33" i="2"/>
  <c r="AD33" i="2"/>
  <c r="Z33" i="2"/>
  <c r="X4" i="2"/>
  <c r="AD4" i="2"/>
  <c r="Z4" i="2"/>
  <c r="AD3" i="2"/>
  <c r="Z3" i="2"/>
  <c r="AE3" i="2" s="1"/>
  <c r="AE21" i="24" l="1"/>
  <c r="C55" i="4"/>
  <c r="D42" i="35"/>
  <c r="D42" i="4"/>
  <c r="F17" i="32"/>
  <c r="C56" i="32"/>
  <c r="G36" i="32"/>
  <c r="C55" i="33"/>
  <c r="C55" i="35"/>
  <c r="D42" i="37"/>
  <c r="G34" i="37"/>
  <c r="C56" i="34"/>
  <c r="D25" i="35"/>
  <c r="D44" i="3"/>
  <c r="AE18" i="2"/>
  <c r="AE49" i="22"/>
  <c r="AE20" i="23"/>
  <c r="AE3" i="23"/>
  <c r="AE48" i="21"/>
  <c r="AE3" i="21"/>
  <c r="AE4" i="21"/>
  <c r="AE35" i="22"/>
  <c r="AF35" i="22" s="1"/>
  <c r="AE48" i="22"/>
  <c r="AF48" i="22" s="1"/>
  <c r="AE18" i="24"/>
  <c r="AE3" i="24"/>
  <c r="AE33" i="23"/>
  <c r="AE6" i="21"/>
  <c r="AE49" i="23"/>
  <c r="AE48" i="23"/>
  <c r="AE18" i="21"/>
  <c r="AE4" i="24"/>
  <c r="AF4" i="22"/>
  <c r="AF20" i="22"/>
  <c r="AF18" i="22"/>
  <c r="AF21" i="22"/>
  <c r="AF3" i="22"/>
  <c r="AF6" i="22"/>
  <c r="AF19" i="22"/>
  <c r="AF51" i="22"/>
  <c r="AF5" i="22"/>
  <c r="AE48" i="2"/>
  <c r="AE33" i="2"/>
  <c r="AE4" i="2"/>
  <c r="AF34" i="2" s="1"/>
  <c r="AF51" i="21" l="1"/>
  <c r="F17" i="35"/>
  <c r="AF5" i="21"/>
  <c r="AF49" i="23"/>
  <c r="AF5" i="23"/>
  <c r="AF20" i="23"/>
  <c r="AF6" i="23"/>
  <c r="AF33" i="23"/>
  <c r="AF51" i="2"/>
  <c r="AF19" i="21"/>
  <c r="AF34" i="21"/>
  <c r="AF4" i="24"/>
  <c r="AF4" i="21"/>
  <c r="AF6" i="24"/>
  <c r="AF5" i="24"/>
  <c r="AF3" i="24"/>
  <c r="AF19" i="2"/>
  <c r="AF6" i="2"/>
  <c r="C5" i="51"/>
  <c r="D9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Kůs</author>
    <author>Michal Kůs</author>
  </authors>
  <commentList>
    <comment ref="C2" authorId="0" shapeId="0" xr:uid="{00000000-0006-0000-0000-000001000000}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název soutěže</t>
        </r>
      </text>
    </comment>
    <comment ref="G2" authorId="1" shapeId="0" xr:uid="{00000000-0006-0000-0000-000002000000}">
      <text>
        <r>
          <rPr>
            <b/>
            <sz val="12"/>
            <color indexed="81"/>
            <rFont val="Tahoma"/>
            <family val="2"/>
          </rPr>
          <t>Michal Kůs: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kategori</t>
        </r>
        <r>
          <rPr>
            <sz val="12"/>
            <color indexed="10"/>
            <rFont val="Tahoma"/>
            <family val="2"/>
            <charset val="238"/>
          </rPr>
          <t>i</t>
        </r>
      </text>
    </comment>
    <comment ref="C3" authorId="0" shapeId="0" xr:uid="{00000000-0006-0000-0000-000003000000}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>Vyplnit místo konání soutěže</t>
        </r>
      </text>
    </comment>
    <comment ref="H3" authorId="0" shapeId="0" xr:uid="{00000000-0006-0000-0000-000004000000}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 xml:space="preserve">Vyplnit hlavního rozhodčího a zástupce
</t>
        </r>
      </text>
    </comment>
    <comment ref="C4" authorId="1" shapeId="0" xr:uid="{00000000-0006-0000-0000-000005000000}">
      <text>
        <r>
          <rPr>
            <b/>
            <sz val="12"/>
            <color indexed="81"/>
            <rFont val="Tahoma"/>
            <family val="2"/>
          </rPr>
          <t xml:space="preserve">Michal Kůs
</t>
        </r>
        <r>
          <rPr>
            <b/>
            <sz val="12"/>
            <color indexed="10"/>
            <rFont val="Tahoma"/>
            <family val="2"/>
            <charset val="238"/>
          </rPr>
          <t>Vyplnit datum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A5" authorId="0" shapeId="0" xr:uid="{00000000-0006-0000-0000-000006000000}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12"/>
            <color indexed="12"/>
            <rFont val="Tahoma"/>
            <family val="2"/>
            <charset val="238"/>
          </rPr>
          <t xml:space="preserve">
Startovní číslo na celý turnaj - v průběhu turnaje </t>
        </r>
        <r>
          <rPr>
            <b/>
            <sz val="12"/>
            <color indexed="10"/>
            <rFont val="Tahoma"/>
            <family val="2"/>
            <charset val="238"/>
          </rPr>
          <t>neměnit a nemazat !!!!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0"/>
            <rFont val="Tahoma"/>
            <family val="2"/>
            <charset val="238"/>
          </rPr>
          <t xml:space="preserve">Řádek na kterém je hráč, který se turnaje neúčastní, je možno odstranit. </t>
        </r>
      </text>
    </comment>
    <comment ref="B5" authorId="0" shapeId="0" xr:uid="{00000000-0006-0000-0000-000007000000}">
      <text>
        <r>
          <rPr>
            <b/>
            <sz val="12"/>
            <color indexed="81"/>
            <rFont val="Tahoma"/>
            <family val="2"/>
            <charset val="238"/>
          </rPr>
          <t>Pavel Kůs: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12"/>
            <color indexed="12"/>
            <rFont val="Tahoma"/>
            <family val="2"/>
            <charset val="238"/>
          </rPr>
          <t xml:space="preserve">Hráče, kteří nejsou v tomto seznamu </t>
        </r>
        <r>
          <rPr>
            <b/>
            <sz val="12"/>
            <color indexed="10"/>
            <rFont val="Tahoma"/>
            <family val="2"/>
            <charset val="238"/>
          </rPr>
          <t xml:space="preserve">- zařadit pouze na další volné startovní číslo a označit účast
</t>
        </r>
      </text>
    </comment>
    <comment ref="F5" authorId="0" shapeId="0" xr:uid="{00000000-0006-0000-0000-000008000000}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 xml:space="preserve">Redukovaný žebříček ČR pro příslušnou polovinu sezony </t>
        </r>
        <r>
          <rPr>
            <sz val="8"/>
            <color indexed="12"/>
            <rFont val="Tahoma"/>
            <family val="2"/>
            <charset val="238"/>
          </rPr>
          <t xml:space="preserve">
 </t>
        </r>
      </text>
    </comment>
    <comment ref="G5" authorId="0" shapeId="0" xr:uid="{00000000-0006-0000-0000-000009000000}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>Redukovaný žebříček PKSST pro příslušnou polovinu sezony</t>
        </r>
      </text>
    </comment>
    <comment ref="H5" authorId="0" shapeId="0" xr:uid="{00000000-0006-0000-0000-00000A000000}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2"/>
            <rFont val="Tahoma"/>
            <family val="2"/>
            <charset val="238"/>
          </rPr>
          <t>Redukovaný žebříček okresu
V případě potřeby je nutno dopsat dle příslušného okresu</t>
        </r>
      </text>
    </comment>
    <comment ref="I5" authorId="0" shapeId="0" xr:uid="{00000000-0006-0000-0000-00000B000000}">
      <text>
        <r>
          <rPr>
            <b/>
            <sz val="12"/>
            <color indexed="81"/>
            <rFont val="Tahoma"/>
            <family val="2"/>
            <charset val="238"/>
          </rPr>
          <t xml:space="preserve">Pavel Kůs:
</t>
        </r>
        <r>
          <rPr>
            <b/>
            <sz val="12"/>
            <color indexed="10"/>
            <rFont val="Tahoma"/>
            <family val="2"/>
            <charset val="238"/>
          </rPr>
          <t>Zde označit, zda se hráč ůčastní turnaje - např. x</t>
        </r>
        <r>
          <rPr>
            <sz val="8"/>
            <color indexed="1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<sst xmlns="http://schemas.openxmlformats.org/spreadsheetml/2006/main" count="2145" uniqueCount="299">
  <si>
    <t>P  r  e  s  e  n  č  n  í           l  i  s  t  i  n  a</t>
  </si>
  <si>
    <t>Soutěž :</t>
  </si>
  <si>
    <t>1.DBTM</t>
  </si>
  <si>
    <t>Místo :</t>
  </si>
  <si>
    <t>Sokol Plzeň V</t>
  </si>
  <si>
    <t>Hlavní rozhodčí :</t>
  </si>
  <si>
    <t>D. Smutná</t>
  </si>
  <si>
    <t>Datum :</t>
  </si>
  <si>
    <t>Zástupce rozhodčího :</t>
  </si>
  <si>
    <t>Čís.</t>
  </si>
  <si>
    <t>J m é n o</t>
  </si>
  <si>
    <t>O d d í l</t>
  </si>
  <si>
    <t>Naroz.</t>
  </si>
  <si>
    <t>ČŽ</t>
  </si>
  <si>
    <t>KŽ</t>
  </si>
  <si>
    <t>OŽ</t>
  </si>
  <si>
    <t>Účast</t>
  </si>
  <si>
    <t>Nasazení</t>
  </si>
  <si>
    <t>Čákorová Tereza</t>
  </si>
  <si>
    <t>SKUŘ Plzeň</t>
  </si>
  <si>
    <t>U17G</t>
  </si>
  <si>
    <t>U19B</t>
  </si>
  <si>
    <t>Šimanovský Marek</t>
  </si>
  <si>
    <t>TJ Sokol Horažďovice</t>
  </si>
  <si>
    <t>U15B</t>
  </si>
  <si>
    <t>Sýkora David</t>
  </si>
  <si>
    <t>TJ Union Plzeň</t>
  </si>
  <si>
    <t>U17B</t>
  </si>
  <si>
    <t>Jaramillo Věra</t>
  </si>
  <si>
    <t>TJ Sokol Plzeň V.</t>
  </si>
  <si>
    <t>U13G</t>
  </si>
  <si>
    <t>Kysela Filip</t>
  </si>
  <si>
    <t>U13B</t>
  </si>
  <si>
    <t>März Ondřej</t>
  </si>
  <si>
    <t>TJ Slavoj Stod</t>
  </si>
  <si>
    <t>Klimeš Daniel</t>
  </si>
  <si>
    <t>Lang David</t>
  </si>
  <si>
    <t>Drnec Jiří</t>
  </si>
  <si>
    <t>Sedláček Štěpán</t>
  </si>
  <si>
    <t>TJ Dobřany</t>
  </si>
  <si>
    <t>Matuška Ivo</t>
  </si>
  <si>
    <t>TJ Sokol Skomelno</t>
  </si>
  <si>
    <t>U15G</t>
  </si>
  <si>
    <t>Jaramillo Julie</t>
  </si>
  <si>
    <t>Šimanovský Filip</t>
  </si>
  <si>
    <t>Cíglerová Nela</t>
  </si>
  <si>
    <t>SVČ RADOVÁNEK</t>
  </si>
  <si>
    <t>Packová Anna</t>
  </si>
  <si>
    <t>TJ Nýřany</t>
  </si>
  <si>
    <t>TJ Trnová</t>
  </si>
  <si>
    <t>Fuchs Martin</t>
  </si>
  <si>
    <t>Loskot Jan</t>
  </si>
  <si>
    <t>TJ Sokol Mirošov</t>
  </si>
  <si>
    <t>Krysl Herman</t>
  </si>
  <si>
    <t>Jíchová Klára</t>
  </si>
  <si>
    <t>Kiliánová Tereza</t>
  </si>
  <si>
    <t>TJ Sokol Kralovice</t>
  </si>
  <si>
    <t>Loužil Vojtěch</t>
  </si>
  <si>
    <t>Fránová Kateřina</t>
  </si>
  <si>
    <t>Hrotek Filip</t>
  </si>
  <si>
    <t>Šírerová Anežka</t>
  </si>
  <si>
    <t>TJ Sokol Horní Bělá</t>
  </si>
  <si>
    <t>Volf Patrik</t>
  </si>
  <si>
    <t>Soukup Lukáš</t>
  </si>
  <si>
    <t>U11B</t>
  </si>
  <si>
    <t>Pastuch Jan ml.</t>
  </si>
  <si>
    <t>Drnec Václav</t>
  </si>
  <si>
    <t>Stenglová Andrea</t>
  </si>
  <si>
    <t>Popel Dalibor</t>
  </si>
  <si>
    <t>TJ Kožlany</t>
  </si>
  <si>
    <t>U19G</t>
  </si>
  <si>
    <t>Mudra Oldřich</t>
  </si>
  <si>
    <t>Širer Josef</t>
  </si>
  <si>
    <t>Blecha Jan</t>
  </si>
  <si>
    <t>Blechová Tereza</t>
  </si>
  <si>
    <t>U11G</t>
  </si>
  <si>
    <t>Klouda František ml.</t>
  </si>
  <si>
    <t>Kryslová Elvíra</t>
  </si>
  <si>
    <t>Lehner Tomáš</t>
  </si>
  <si>
    <t>Lehnerová Natálie</t>
  </si>
  <si>
    <t>.</t>
  </si>
  <si>
    <t>Skupina :</t>
  </si>
  <si>
    <t>A</t>
  </si>
  <si>
    <t>Kategorie :</t>
  </si>
  <si>
    <t>Stůl :</t>
  </si>
  <si>
    <t>Start. čís.</t>
  </si>
  <si>
    <t>Oddíl</t>
  </si>
  <si>
    <t>V</t>
  </si>
  <si>
    <t>P</t>
  </si>
  <si>
    <t>w</t>
  </si>
  <si>
    <t>Skore</t>
  </si>
  <si>
    <t>B</t>
  </si>
  <si>
    <t>:</t>
  </si>
  <si>
    <t>Pořadí   utkání   ve   skupině</t>
  </si>
  <si>
    <t>Čas</t>
  </si>
  <si>
    <t>Stůl</t>
  </si>
  <si>
    <t>Jméno</t>
  </si>
  <si>
    <t>I</t>
  </si>
  <si>
    <t>II</t>
  </si>
  <si>
    <t>III</t>
  </si>
  <si>
    <t>IV</t>
  </si>
  <si>
    <t>Sady</t>
  </si>
  <si>
    <t>Rozhodčí</t>
  </si>
  <si>
    <t>C</t>
  </si>
  <si>
    <t>D</t>
  </si>
  <si>
    <t>P8</t>
  </si>
  <si>
    <t>3:0</t>
  </si>
  <si>
    <t>P7</t>
  </si>
  <si>
    <t>7. - 8. místo</t>
  </si>
  <si>
    <t>P4</t>
  </si>
  <si>
    <t>P3</t>
  </si>
  <si>
    <t>5. místo</t>
  </si>
  <si>
    <t>P2</t>
  </si>
  <si>
    <t>P6</t>
  </si>
  <si>
    <t>P1</t>
  </si>
  <si>
    <t>5. - 8. místo</t>
  </si>
  <si>
    <t>P5</t>
  </si>
  <si>
    <t>3. - 4. místo</t>
  </si>
  <si>
    <t>P16</t>
  </si>
  <si>
    <t>15. místo</t>
  </si>
  <si>
    <t>P15</t>
  </si>
  <si>
    <t>15. - 16. místo</t>
  </si>
  <si>
    <t>P12</t>
  </si>
  <si>
    <t>P11</t>
  </si>
  <si>
    <t>13. místo</t>
  </si>
  <si>
    <t>P10</t>
  </si>
  <si>
    <t>11. místo</t>
  </si>
  <si>
    <t>P9</t>
  </si>
  <si>
    <t>P13</t>
  </si>
  <si>
    <t>13. - 16. místo</t>
  </si>
  <si>
    <t>11. - 12. místo</t>
  </si>
  <si>
    <t>9. místo</t>
  </si>
  <si>
    <t>2. divize</t>
  </si>
  <si>
    <t>2. DIVIZE - o 1. - 8. místo</t>
  </si>
  <si>
    <t>2. DIVIZE - o 9. - 16. místo</t>
  </si>
  <si>
    <t>3. divize</t>
  </si>
  <si>
    <t>3. DIVIZE - o 1. - 8. místo</t>
  </si>
  <si>
    <t>3. DIVIZE - o 9. - 16. místo</t>
  </si>
  <si>
    <t>4. divize</t>
  </si>
  <si>
    <t>Skóre</t>
  </si>
  <si>
    <t>Body</t>
  </si>
  <si>
    <t>Pořadí</t>
  </si>
  <si>
    <t>1. kolo</t>
  </si>
  <si>
    <t>1-6</t>
  </si>
  <si>
    <t>4. kolo</t>
  </si>
  <si>
    <t>6-5</t>
  </si>
  <si>
    <t>2-5</t>
  </si>
  <si>
    <t>1-4</t>
  </si>
  <si>
    <t>3-4</t>
  </si>
  <si>
    <t>2-3</t>
  </si>
  <si>
    <t>2. kolo</t>
  </si>
  <si>
    <t>6-4</t>
  </si>
  <si>
    <t>5. kolo</t>
  </si>
  <si>
    <t>3-6</t>
  </si>
  <si>
    <t>5-3</t>
  </si>
  <si>
    <t>4-2</t>
  </si>
  <si>
    <t>1-2</t>
  </si>
  <si>
    <t>5-1</t>
  </si>
  <si>
    <t>3. kolo</t>
  </si>
  <si>
    <t>2-6</t>
  </si>
  <si>
    <t>3-1</t>
  </si>
  <si>
    <t>4-5</t>
  </si>
  <si>
    <t>Kategorie</t>
  </si>
  <si>
    <t>Mandák Lukáš</t>
  </si>
  <si>
    <t>Jandečka Jindřich</t>
  </si>
  <si>
    <t>Dudl Šimon</t>
  </si>
  <si>
    <t>Kiliánová Michaela</t>
  </si>
  <si>
    <t>Němcová Anna</t>
  </si>
  <si>
    <t>Oliveriusová Eliška</t>
  </si>
  <si>
    <t>Zoul Antonín</t>
  </si>
  <si>
    <t>Reiser Miroslav</t>
  </si>
  <si>
    <t>KST Klatovy</t>
  </si>
  <si>
    <t>Balínová Eliška</t>
  </si>
  <si>
    <t>Lopata Václav</t>
  </si>
  <si>
    <t>Němec Josef</t>
  </si>
  <si>
    <t>Frausová Tereza</t>
  </si>
  <si>
    <t>Kopecká Veronika</t>
  </si>
  <si>
    <t>Hoffmann Martin</t>
  </si>
  <si>
    <t>Hrabětová Kristýna</t>
  </si>
  <si>
    <t>Hruška Matěj</t>
  </si>
  <si>
    <t>Konvalinka Michael</t>
  </si>
  <si>
    <t>Tlapa Martin</t>
  </si>
  <si>
    <t>Bakumets Matvii</t>
  </si>
  <si>
    <t>Grotzová Aneta</t>
  </si>
  <si>
    <t>Nekola Dominik</t>
  </si>
  <si>
    <t>Krátký Vítek</t>
  </si>
  <si>
    <t>Dvořák Jakub</t>
  </si>
  <si>
    <t>Folk Filip</t>
  </si>
  <si>
    <t>1. - 6. divize</t>
  </si>
  <si>
    <t>6. divize</t>
  </si>
  <si>
    <t>5. divize</t>
  </si>
  <si>
    <t>4. DIVIZE - o 9. - 16. místo</t>
  </si>
  <si>
    <t>4. DIVIZE - o 1. - 8. místo</t>
  </si>
  <si>
    <t>0:3</t>
  </si>
  <si>
    <t>3:2</t>
  </si>
  <si>
    <t>2:3</t>
  </si>
  <si>
    <t>3:1</t>
  </si>
  <si>
    <t>1:3</t>
  </si>
  <si>
    <t>2. divize - o 1. - 8. místo</t>
  </si>
  <si>
    <t>2. divize - o 9. - 16. místo</t>
  </si>
  <si>
    <t>x</t>
  </si>
  <si>
    <t>1:15</t>
  </si>
  <si>
    <t>5</t>
  </si>
  <si>
    <t>7</t>
  </si>
  <si>
    <t>9</t>
  </si>
  <si>
    <t>10</t>
  </si>
  <si>
    <t>W</t>
  </si>
  <si>
    <t>1. divize</t>
  </si>
  <si>
    <t>7. místo</t>
  </si>
  <si>
    <t>3. místo</t>
  </si>
  <si>
    <t>P14</t>
  </si>
  <si>
    <t>1. místo</t>
  </si>
  <si>
    <t>H. Vyletová, M. Vyleta</t>
  </si>
  <si>
    <t>TJ Sokol Břasy</t>
  </si>
  <si>
    <t>Ligeza Tomáš</t>
  </si>
  <si>
    <t>Packová Štěpánka</t>
  </si>
  <si>
    <t>Packová Michaela</t>
  </si>
  <si>
    <t>Skočný Dominik</t>
  </si>
  <si>
    <t>Kocum Adam</t>
  </si>
  <si>
    <t>TJ Sokol Přeštice</t>
  </si>
  <si>
    <t>Kishek Maksym</t>
  </si>
  <si>
    <t>Louda Karel</t>
  </si>
  <si>
    <t>Kheil Václav</t>
  </si>
  <si>
    <t>Soukup David</t>
  </si>
  <si>
    <t>Skočný Daniel</t>
  </si>
  <si>
    <t>Križan Jakub</t>
  </si>
  <si>
    <t>Krňoul Daniel</t>
  </si>
  <si>
    <t>TJ Přeštice</t>
  </si>
  <si>
    <t>Pour Václav</t>
  </si>
  <si>
    <t>Varga Rostislav</t>
  </si>
  <si>
    <t>Šiler Filip</t>
  </si>
  <si>
    <t>TJ Sokol Kožlany</t>
  </si>
  <si>
    <t>Boháčová Anežka</t>
  </si>
  <si>
    <t>Brokeš Matyáš</t>
  </si>
  <si>
    <t>Čepeláková Adéla</t>
  </si>
  <si>
    <t>Doležel Vojtěch</t>
  </si>
  <si>
    <t>Hašek Dominik</t>
  </si>
  <si>
    <t>Jandík Lukáš</t>
  </si>
  <si>
    <t>Jelínek Ladislav</t>
  </si>
  <si>
    <t>Lev David</t>
  </si>
  <si>
    <t>KST Hrádek</t>
  </si>
  <si>
    <t>Rollová Sofie</t>
  </si>
  <si>
    <t>Turek Lukáš</t>
  </si>
  <si>
    <t>TJ Sokol Domažlice</t>
  </si>
  <si>
    <t>TJ Sokol Bor</t>
  </si>
  <si>
    <t>Karlík Daniel</t>
  </si>
  <si>
    <t>Karlík Tobiáš</t>
  </si>
  <si>
    <t xml:space="preserve">Turek Lukáš </t>
  </si>
  <si>
    <t xml:space="preserve">Doležel Vojtěch </t>
  </si>
  <si>
    <t>wo</t>
  </si>
  <si>
    <t>X</t>
  </si>
  <si>
    <t>5. DIVIZE - o 9. - 16. místo</t>
  </si>
  <si>
    <t>5. DIVIZE - o 1. - 8. místo</t>
  </si>
  <si>
    <t>5:5</t>
  </si>
  <si>
    <t>107:112</t>
  </si>
  <si>
    <t>107:100</t>
  </si>
  <si>
    <t>95:97</t>
  </si>
  <si>
    <t>3:3</t>
  </si>
  <si>
    <t>44:49</t>
  </si>
  <si>
    <t>58:45</t>
  </si>
  <si>
    <t>50:58</t>
  </si>
  <si>
    <t>62:52</t>
  </si>
  <si>
    <t>63:66</t>
  </si>
  <si>
    <t>54:61</t>
  </si>
  <si>
    <t>5:4</t>
  </si>
  <si>
    <t>4:4</t>
  </si>
  <si>
    <t>4:5</t>
  </si>
  <si>
    <t>12:0</t>
  </si>
  <si>
    <t>8</t>
  </si>
  <si>
    <t>1</t>
  </si>
  <si>
    <t>6:8</t>
  </si>
  <si>
    <t>6</t>
  </si>
  <si>
    <t>2:12</t>
  </si>
  <si>
    <t>4</t>
  </si>
  <si>
    <t>9:3</t>
  </si>
  <si>
    <t>5:11</t>
  </si>
  <si>
    <t>2</t>
  </si>
  <si>
    <t>3</t>
  </si>
  <si>
    <t>12:6</t>
  </si>
  <si>
    <t>3:13</t>
  </si>
  <si>
    <t>7:9</t>
  </si>
  <si>
    <t>15:0</t>
  </si>
  <si>
    <t>11:6</t>
  </si>
  <si>
    <t>5-8</t>
  </si>
  <si>
    <t>9-11</t>
  </si>
  <si>
    <t>sety</t>
  </si>
  <si>
    <t>míčky</t>
  </si>
  <si>
    <t>w:0</t>
  </si>
  <si>
    <t>ZPRÁVA VRCHNÍHO ROZHODČÍHO</t>
  </si>
  <si>
    <t>Místo:</t>
  </si>
  <si>
    <t>herna stolního tenisu Sokol Plzeň V, Klášterní 2</t>
  </si>
  <si>
    <t>Datum:</t>
  </si>
  <si>
    <t>Rozhodčí:</t>
  </si>
  <si>
    <t>Průběh:</t>
  </si>
  <si>
    <t>Vyhlášení:</t>
  </si>
  <si>
    <t>Daniela Smutná, Helena Vyletová, Michal Vyleta ml.</t>
  </si>
  <si>
    <t>Turnaj se uskutečnil na 11 stolech a zúčastnilo se ho 89 hráčů a hráček z  22 oddílů. Byli rozděleni do 6-ti divizí. 6 dětí bylo přihlášeno až po ukončení prezentace, z toho 2 přímo na místě a 6 dětí se z turnaje včas omluvilo z důvodu nemoci.</t>
  </si>
  <si>
    <t xml:space="preserve">Turnaj skončil v 18.15 vyhlášením výsledků, rozdáním diplomů, medailí a pohárů </t>
  </si>
  <si>
    <t>neděle 15.09.2024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</si>
</sst>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m\ yyyy"/>
  </numFmts>
  <fonts count="42">
    <font>
      <sz val="12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sz val="16"/>
      <name val="Times New Roman CE"/>
      <family val="1"/>
      <charset val="238"/>
    </font>
    <font>
      <sz val="14"/>
      <name val="Times New Roman CE"/>
      <family val="1"/>
      <charset val="238"/>
    </font>
    <font>
      <sz val="14"/>
      <name val="Times New Roman"/>
      <family val="1"/>
      <charset val="238"/>
    </font>
    <font>
      <sz val="14"/>
      <name val="Coronet CE"/>
      <family val="4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20"/>
      <name val="Coronet CE"/>
      <family val="4"/>
      <charset val="238"/>
    </font>
    <font>
      <b/>
      <sz val="12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indexed="10"/>
      <name val="Tahoma"/>
      <family val="2"/>
      <charset val="238"/>
    </font>
    <font>
      <b/>
      <sz val="12"/>
      <color indexed="81"/>
      <name val="Tahoma"/>
      <family val="2"/>
    </font>
    <font>
      <sz val="8"/>
      <color indexed="81"/>
      <name val="Tahoma"/>
      <family val="2"/>
      <charset val="238"/>
    </font>
    <font>
      <sz val="12"/>
      <color indexed="10"/>
      <name val="Tahoma"/>
      <family val="2"/>
      <charset val="238"/>
    </font>
    <font>
      <b/>
      <sz val="12"/>
      <color indexed="12"/>
      <name val="Tahoma"/>
      <family val="2"/>
      <charset val="238"/>
    </font>
    <font>
      <sz val="8"/>
      <color indexed="12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family val="2"/>
      <charset val="238"/>
    </font>
    <font>
      <sz val="8"/>
      <name val="Times New Roman CE"/>
      <family val="1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00B0F0"/>
        <bgColor indexed="64"/>
      </patternFill>
    </fill>
  </fills>
  <borders count="16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4" fillId="0" borderId="0"/>
    <xf numFmtId="0" fontId="29" fillId="0" borderId="0"/>
    <xf numFmtId="0" fontId="3" fillId="0" borderId="0"/>
    <xf numFmtId="0" fontId="4" fillId="0" borderId="0"/>
  </cellStyleXfs>
  <cellXfs count="557">
    <xf numFmtId="0" fontId="0" fillId="0" borderId="0" xfId="0"/>
    <xf numFmtId="0" fontId="6" fillId="0" borderId="0" xfId="1" applyFont="1" applyAlignment="1">
      <alignment horizontal="center" vertical="center"/>
    </xf>
    <xf numFmtId="0" fontId="4" fillId="0" borderId="0" xfId="1"/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7" xfId="1" applyFont="1" applyBorder="1" applyAlignment="1" applyProtection="1">
      <alignment horizontal="center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7" fillId="3" borderId="19" xfId="1" applyFont="1" applyFill="1" applyBorder="1" applyAlignment="1" applyProtection="1">
      <alignment horizontal="center" vertical="center"/>
      <protection locked="0"/>
    </xf>
    <xf numFmtId="0" fontId="14" fillId="3" borderId="20" xfId="1" applyFont="1" applyFill="1" applyBorder="1" applyAlignment="1" applyProtection="1">
      <alignment vertical="center"/>
      <protection locked="0"/>
    </xf>
    <xf numFmtId="0" fontId="4" fillId="3" borderId="22" xfId="1" applyFill="1" applyBorder="1" applyAlignment="1">
      <alignment horizontal="center" vertical="center"/>
    </xf>
    <xf numFmtId="0" fontId="4" fillId="3" borderId="22" xfId="1" applyFill="1" applyBorder="1" applyAlignment="1" applyProtection="1">
      <alignment horizontal="center" vertical="center"/>
      <protection locked="0"/>
    </xf>
    <xf numFmtId="0" fontId="0" fillId="3" borderId="22" xfId="1" applyFont="1" applyFill="1" applyBorder="1" applyAlignment="1" applyProtection="1">
      <alignment horizontal="center" vertical="center"/>
      <protection locked="0"/>
    </xf>
    <xf numFmtId="0" fontId="7" fillId="3" borderId="23" xfId="1" applyFont="1" applyFill="1" applyBorder="1" applyAlignment="1" applyProtection="1">
      <alignment horizontal="center" vertical="center"/>
      <protection locked="0"/>
    </xf>
    <xf numFmtId="0" fontId="4" fillId="3" borderId="20" xfId="1" applyFill="1" applyBorder="1" applyAlignment="1" applyProtection="1">
      <alignment vertical="center"/>
      <protection locked="0"/>
    </xf>
    <xf numFmtId="0" fontId="7" fillId="3" borderId="22" xfId="1" applyFont="1" applyFill="1" applyBorder="1" applyAlignment="1">
      <alignment horizontal="center" vertical="center"/>
    </xf>
    <xf numFmtId="0" fontId="7" fillId="3" borderId="22" xfId="1" applyFont="1" applyFill="1" applyBorder="1" applyAlignment="1" applyProtection="1">
      <alignment horizontal="center" vertical="center"/>
      <protection locked="0"/>
    </xf>
    <xf numFmtId="0" fontId="4" fillId="3" borderId="23" xfId="1" applyFill="1" applyBorder="1" applyAlignment="1" applyProtection="1">
      <alignment horizontal="center" vertical="center"/>
      <protection locked="0"/>
    </xf>
    <xf numFmtId="0" fontId="7" fillId="3" borderId="26" xfId="1" applyFont="1" applyFill="1" applyBorder="1" applyAlignment="1" applyProtection="1">
      <alignment horizontal="center" vertical="center"/>
      <protection locked="0"/>
    </xf>
    <xf numFmtId="0" fontId="4" fillId="3" borderId="27" xfId="1" applyFill="1" applyBorder="1" applyAlignment="1" applyProtection="1">
      <alignment vertical="center"/>
      <protection locked="0"/>
    </xf>
    <xf numFmtId="0" fontId="7" fillId="3" borderId="29" xfId="1" applyFont="1" applyFill="1" applyBorder="1" applyAlignment="1" applyProtection="1">
      <alignment horizontal="center" vertical="center"/>
      <protection locked="0"/>
    </xf>
    <xf numFmtId="0" fontId="7" fillId="3" borderId="30" xfId="1" applyFont="1" applyFill="1" applyBorder="1" applyAlignment="1" applyProtection="1">
      <alignment horizontal="center" vertical="center"/>
      <protection locked="0"/>
    </xf>
    <xf numFmtId="0" fontId="4" fillId="3" borderId="31" xfId="1" applyFill="1" applyBorder="1" applyProtection="1">
      <protection locked="0"/>
    </xf>
    <xf numFmtId="0" fontId="7" fillId="3" borderId="33" xfId="1" applyFont="1" applyFill="1" applyBorder="1" applyAlignment="1">
      <alignment horizontal="center" vertical="center"/>
    </xf>
    <xf numFmtId="0" fontId="7" fillId="3" borderId="33" xfId="1" applyFont="1" applyFill="1" applyBorder="1" applyAlignment="1" applyProtection="1">
      <alignment horizontal="center" vertical="center"/>
      <protection locked="0"/>
    </xf>
    <xf numFmtId="0" fontId="7" fillId="3" borderId="34" xfId="1" applyFont="1" applyFill="1" applyBorder="1" applyAlignment="1" applyProtection="1">
      <alignment horizontal="center" vertical="center"/>
      <protection locked="0"/>
    </xf>
    <xf numFmtId="0" fontId="7" fillId="3" borderId="35" xfId="1" applyFont="1" applyFill="1" applyBorder="1" applyAlignment="1" applyProtection="1">
      <alignment horizontal="center" vertical="center"/>
      <protection locked="0"/>
    </xf>
    <xf numFmtId="0" fontId="4" fillId="3" borderId="20" xfId="1" applyFill="1" applyBorder="1" applyProtection="1">
      <protection locked="0"/>
    </xf>
    <xf numFmtId="0" fontId="7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7" fillId="3" borderId="37" xfId="1" applyFont="1" applyFill="1" applyBorder="1" applyAlignment="1" applyProtection="1">
      <alignment horizontal="center" vertical="center"/>
      <protection locked="0"/>
    </xf>
    <xf numFmtId="0" fontId="4" fillId="3" borderId="38" xfId="1" applyFill="1" applyBorder="1" applyProtection="1">
      <protection locked="0"/>
    </xf>
    <xf numFmtId="0" fontId="7" fillId="3" borderId="40" xfId="1" applyFont="1" applyFill="1" applyBorder="1" applyAlignment="1" applyProtection="1">
      <alignment horizontal="center" vertical="center"/>
      <protection locked="0"/>
    </xf>
    <xf numFmtId="0" fontId="4" fillId="3" borderId="41" xfId="1" applyFill="1" applyBorder="1" applyProtection="1">
      <protection locked="0"/>
    </xf>
    <xf numFmtId="0" fontId="7" fillId="3" borderId="42" xfId="1" applyFont="1" applyFill="1" applyBorder="1" applyAlignment="1" applyProtection="1">
      <alignment horizontal="center" vertical="center"/>
      <protection locked="0"/>
    </xf>
    <xf numFmtId="0" fontId="4" fillId="3" borderId="27" xfId="1" applyFill="1" applyBorder="1" applyProtection="1">
      <protection locked="0"/>
    </xf>
    <xf numFmtId="0" fontId="7" fillId="3" borderId="43" xfId="1" applyFont="1" applyFill="1" applyBorder="1" applyAlignment="1" applyProtection="1">
      <alignment horizontal="center" vertical="center"/>
      <protection locked="0"/>
    </xf>
    <xf numFmtId="0" fontId="7" fillId="3" borderId="44" xfId="1" applyFont="1" applyFill="1" applyBorder="1" applyAlignment="1" applyProtection="1">
      <alignment horizontal="center" vertical="center"/>
      <protection locked="0"/>
    </xf>
    <xf numFmtId="0" fontId="7" fillId="3" borderId="46" xfId="1" applyFont="1" applyFill="1" applyBorder="1" applyAlignment="1" applyProtection="1">
      <alignment horizontal="center" vertical="center"/>
      <protection locked="0"/>
    </xf>
    <xf numFmtId="0" fontId="7" fillId="3" borderId="47" xfId="1" applyFont="1" applyFill="1" applyBorder="1" applyAlignment="1">
      <alignment horizontal="center" vertical="center"/>
    </xf>
    <xf numFmtId="0" fontId="7" fillId="3" borderId="47" xfId="1" applyFont="1" applyFill="1" applyBorder="1" applyAlignment="1" applyProtection="1">
      <alignment horizontal="center" vertical="center"/>
      <protection locked="0"/>
    </xf>
    <xf numFmtId="0" fontId="7" fillId="3" borderId="48" xfId="1" applyFont="1" applyFill="1" applyBorder="1" applyAlignment="1" applyProtection="1">
      <alignment horizontal="center" vertical="center"/>
      <protection locked="0"/>
    </xf>
    <xf numFmtId="0" fontId="7" fillId="4" borderId="43" xfId="1" applyFont="1" applyFill="1" applyBorder="1" applyAlignment="1" applyProtection="1">
      <alignment horizontal="center" vertical="center"/>
      <protection locked="0"/>
    </xf>
    <xf numFmtId="0" fontId="4" fillId="4" borderId="31" xfId="1" applyFill="1" applyBorder="1" applyProtection="1">
      <protection locked="0"/>
    </xf>
    <xf numFmtId="0" fontId="7" fillId="4" borderId="22" xfId="1" applyFont="1" applyFill="1" applyBorder="1" applyAlignment="1">
      <alignment horizontal="center" vertical="center"/>
    </xf>
    <xf numFmtId="0" fontId="7" fillId="4" borderId="22" xfId="1" applyFont="1" applyFill="1" applyBorder="1" applyAlignment="1" applyProtection="1">
      <alignment horizontal="center" vertical="center"/>
      <protection locked="0"/>
    </xf>
    <xf numFmtId="0" fontId="7" fillId="4" borderId="44" xfId="1" applyFont="1" applyFill="1" applyBorder="1" applyAlignment="1" applyProtection="1">
      <alignment horizontal="center" vertical="center"/>
      <protection locked="0"/>
    </xf>
    <xf numFmtId="0" fontId="7" fillId="4" borderId="19" xfId="1" applyFont="1" applyFill="1" applyBorder="1" applyAlignment="1" applyProtection="1">
      <alignment horizontal="center" vertical="center"/>
      <protection locked="0"/>
    </xf>
    <xf numFmtId="0" fontId="4" fillId="4" borderId="20" xfId="1" applyFill="1" applyBorder="1" applyProtection="1">
      <protection locked="0"/>
    </xf>
    <xf numFmtId="0" fontId="7" fillId="4" borderId="23" xfId="1" applyFont="1" applyFill="1" applyBorder="1" applyAlignment="1" applyProtection="1">
      <alignment horizontal="center" vertical="center"/>
      <protection locked="0"/>
    </xf>
    <xf numFmtId="0" fontId="7" fillId="4" borderId="26" xfId="1" applyFont="1" applyFill="1" applyBorder="1" applyAlignment="1" applyProtection="1">
      <alignment horizontal="center" vertical="center"/>
      <protection locked="0"/>
    </xf>
    <xf numFmtId="0" fontId="4" fillId="4" borderId="27" xfId="1" applyFill="1" applyBorder="1" applyProtection="1">
      <protection locked="0"/>
    </xf>
    <xf numFmtId="0" fontId="7" fillId="4" borderId="47" xfId="1" applyFont="1" applyFill="1" applyBorder="1" applyAlignment="1">
      <alignment horizontal="center" vertical="center"/>
    </xf>
    <xf numFmtId="0" fontId="7" fillId="4" borderId="47" xfId="1" applyFont="1" applyFill="1" applyBorder="1" applyAlignment="1" applyProtection="1">
      <alignment horizontal="center" vertical="center"/>
      <protection locked="0"/>
    </xf>
    <xf numFmtId="0" fontId="7" fillId="4" borderId="46" xfId="1" applyFont="1" applyFill="1" applyBorder="1" applyAlignment="1" applyProtection="1">
      <alignment horizontal="center" vertical="center"/>
      <protection locked="0"/>
    </xf>
    <xf numFmtId="0" fontId="4" fillId="4" borderId="38" xfId="1" applyFill="1" applyBorder="1" applyProtection="1">
      <protection locked="0"/>
    </xf>
    <xf numFmtId="0" fontId="7" fillId="4" borderId="48" xfId="1" applyFont="1" applyFill="1" applyBorder="1" applyAlignment="1" applyProtection="1">
      <alignment horizontal="center" vertical="center"/>
      <protection locked="0"/>
    </xf>
    <xf numFmtId="0" fontId="7" fillId="4" borderId="40" xfId="1" applyFont="1" applyFill="1" applyBorder="1" applyAlignment="1" applyProtection="1">
      <alignment horizontal="center" vertical="center"/>
      <protection locked="0"/>
    </xf>
    <xf numFmtId="0" fontId="4" fillId="4" borderId="41" xfId="1" applyFill="1" applyBorder="1" applyProtection="1">
      <protection locked="0"/>
    </xf>
    <xf numFmtId="0" fontId="4" fillId="4" borderId="0" xfId="1" applyFill="1"/>
    <xf numFmtId="0" fontId="7" fillId="5" borderId="40" xfId="1" applyFont="1" applyFill="1" applyBorder="1" applyAlignment="1" applyProtection="1">
      <alignment horizontal="center" vertical="center"/>
      <protection locked="0"/>
    </xf>
    <xf numFmtId="0" fontId="4" fillId="5" borderId="41" xfId="1" applyFill="1" applyBorder="1" applyProtection="1">
      <protection locked="0"/>
    </xf>
    <xf numFmtId="0" fontId="7" fillId="5" borderId="22" xfId="1" applyFont="1" applyFill="1" applyBorder="1" applyAlignment="1">
      <alignment horizontal="center" vertical="center"/>
    </xf>
    <xf numFmtId="0" fontId="7" fillId="5" borderId="22" xfId="1" applyFont="1" applyFill="1" applyBorder="1" applyAlignment="1" applyProtection="1">
      <alignment horizontal="center" vertical="center"/>
      <protection locked="0"/>
    </xf>
    <xf numFmtId="0" fontId="7" fillId="5" borderId="19" xfId="1" applyFont="1" applyFill="1" applyBorder="1" applyAlignment="1" applyProtection="1">
      <alignment horizontal="center" vertical="center"/>
      <protection locked="0"/>
    </xf>
    <xf numFmtId="0" fontId="4" fillId="5" borderId="20" xfId="1" applyFill="1" applyBorder="1" applyProtection="1">
      <protection locked="0"/>
    </xf>
    <xf numFmtId="0" fontId="7" fillId="5" borderId="23" xfId="1" applyFont="1" applyFill="1" applyBorder="1" applyAlignment="1" applyProtection="1">
      <alignment horizontal="center" vertical="center"/>
      <protection locked="0"/>
    </xf>
    <xf numFmtId="0" fontId="7" fillId="5" borderId="50" xfId="1" applyFont="1" applyFill="1" applyBorder="1" applyAlignment="1" applyProtection="1">
      <alignment horizontal="center" vertical="center"/>
      <protection locked="0"/>
    </xf>
    <xf numFmtId="0" fontId="4" fillId="5" borderId="27" xfId="1" applyFill="1" applyBorder="1" applyProtection="1">
      <protection locked="0"/>
    </xf>
    <xf numFmtId="0" fontId="7" fillId="5" borderId="47" xfId="1" applyFont="1" applyFill="1" applyBorder="1" applyAlignment="1">
      <alignment horizontal="center" vertical="center"/>
    </xf>
    <xf numFmtId="0" fontId="7" fillId="5" borderId="47" xfId="1" applyFont="1" applyFill="1" applyBorder="1" applyAlignment="1" applyProtection="1">
      <alignment horizontal="center" vertical="center"/>
      <protection locked="0"/>
    </xf>
    <xf numFmtId="0" fontId="7" fillId="5" borderId="43" xfId="1" applyFont="1" applyFill="1" applyBorder="1" applyAlignment="1" applyProtection="1">
      <alignment horizontal="center" vertical="center"/>
      <protection locked="0"/>
    </xf>
    <xf numFmtId="0" fontId="4" fillId="5" borderId="31" xfId="1" applyFill="1" applyBorder="1" applyProtection="1">
      <protection locked="0"/>
    </xf>
    <xf numFmtId="0" fontId="7" fillId="5" borderId="44" xfId="1" applyFont="1" applyFill="1" applyBorder="1" applyAlignment="1" applyProtection="1">
      <alignment horizontal="center" vertical="center"/>
      <protection locked="0"/>
    </xf>
    <xf numFmtId="0" fontId="7" fillId="5" borderId="51" xfId="1" applyFont="1" applyFill="1" applyBorder="1" applyAlignment="1" applyProtection="1">
      <alignment horizontal="center" vertical="center"/>
      <protection locked="0"/>
    </xf>
    <xf numFmtId="0" fontId="4" fillId="5" borderId="38" xfId="1" applyFill="1" applyBorder="1" applyProtection="1">
      <protection locked="0"/>
    </xf>
    <xf numFmtId="0" fontId="7" fillId="5" borderId="48" xfId="1" applyFont="1" applyFill="1" applyBorder="1" applyAlignment="1" applyProtection="1">
      <alignment horizontal="center" vertical="center"/>
      <protection locked="0"/>
    </xf>
    <xf numFmtId="0" fontId="7" fillId="5" borderId="26" xfId="1" applyFont="1" applyFill="1" applyBorder="1" applyAlignment="1" applyProtection="1">
      <alignment horizontal="center" vertical="center"/>
      <protection locked="0"/>
    </xf>
    <xf numFmtId="0" fontId="7" fillId="5" borderId="46" xfId="1" applyFont="1" applyFill="1" applyBorder="1" applyAlignment="1" applyProtection="1">
      <alignment horizontal="center" vertical="center"/>
      <protection locked="0"/>
    </xf>
    <xf numFmtId="0" fontId="7" fillId="6" borderId="30" xfId="1" applyFont="1" applyFill="1" applyBorder="1" applyAlignment="1" applyProtection="1">
      <alignment horizontal="center" vertical="center"/>
      <protection locked="0"/>
    </xf>
    <xf numFmtId="0" fontId="4" fillId="6" borderId="31" xfId="1" applyFill="1" applyBorder="1" applyProtection="1">
      <protection locked="0"/>
    </xf>
    <xf numFmtId="0" fontId="7" fillId="6" borderId="34" xfId="1" applyFont="1" applyFill="1" applyBorder="1" applyAlignment="1" applyProtection="1">
      <alignment horizontal="center" vertical="center"/>
      <protection locked="0"/>
    </xf>
    <xf numFmtId="0" fontId="7" fillId="6" borderId="35" xfId="1" applyFont="1" applyFill="1" applyBorder="1" applyAlignment="1" applyProtection="1">
      <alignment horizontal="center" vertical="center"/>
      <protection locked="0"/>
    </xf>
    <xf numFmtId="0" fontId="4" fillId="6" borderId="20" xfId="1" applyFill="1" applyBorder="1" applyProtection="1">
      <protection locked="0"/>
    </xf>
    <xf numFmtId="0" fontId="7" fillId="6" borderId="22" xfId="1" applyFont="1" applyFill="1" applyBorder="1" applyAlignment="1">
      <alignment horizontal="center" vertical="center"/>
    </xf>
    <xf numFmtId="0" fontId="7" fillId="6" borderId="22" xfId="1" applyFont="1" applyFill="1" applyBorder="1" applyAlignment="1" applyProtection="1">
      <alignment horizontal="center" vertical="center"/>
      <protection locked="0"/>
    </xf>
    <xf numFmtId="0" fontId="7" fillId="6" borderId="36" xfId="1" applyFont="1" applyFill="1" applyBorder="1" applyAlignment="1" applyProtection="1">
      <alignment horizontal="center" vertical="center"/>
      <protection locked="0"/>
    </xf>
    <xf numFmtId="0" fontId="7" fillId="6" borderId="53" xfId="1" applyFont="1" applyFill="1" applyBorder="1" applyAlignment="1" applyProtection="1">
      <alignment horizontal="center" vertical="center"/>
      <protection locked="0"/>
    </xf>
    <xf numFmtId="0" fontId="4" fillId="6" borderId="22" xfId="1" applyFill="1" applyBorder="1" applyAlignment="1">
      <alignment horizontal="center" vertical="center"/>
    </xf>
    <xf numFmtId="0" fontId="7" fillId="6" borderId="37" xfId="1" applyFont="1" applyFill="1" applyBorder="1" applyAlignment="1" applyProtection="1">
      <alignment horizontal="center" vertical="center"/>
      <protection locked="0"/>
    </xf>
    <xf numFmtId="0" fontId="4" fillId="6" borderId="38" xfId="1" applyFill="1" applyBorder="1" applyProtection="1">
      <protection locked="0"/>
    </xf>
    <xf numFmtId="0" fontId="7" fillId="6" borderId="39" xfId="1" applyFont="1" applyFill="1" applyBorder="1" applyAlignment="1" applyProtection="1">
      <alignment horizontal="center" vertical="center"/>
      <protection locked="0"/>
    </xf>
    <xf numFmtId="0" fontId="4" fillId="7" borderId="20" xfId="1" applyFill="1" applyBorder="1" applyProtection="1">
      <protection locked="0"/>
    </xf>
    <xf numFmtId="0" fontId="7" fillId="7" borderId="36" xfId="1" applyFont="1" applyFill="1" applyBorder="1" applyAlignment="1" applyProtection="1">
      <alignment horizontal="center" vertical="center"/>
      <protection locked="0"/>
    </xf>
    <xf numFmtId="0" fontId="7" fillId="7" borderId="53" xfId="1" applyFont="1" applyFill="1" applyBorder="1" applyAlignment="1" applyProtection="1">
      <alignment horizontal="center" vertical="center"/>
      <protection locked="0"/>
    </xf>
    <xf numFmtId="0" fontId="7" fillId="7" borderId="22" xfId="1" applyFont="1" applyFill="1" applyBorder="1" applyAlignment="1">
      <alignment horizontal="center" vertical="center"/>
    </xf>
    <xf numFmtId="0" fontId="7" fillId="7" borderId="22" xfId="1" applyFont="1" applyFill="1" applyBorder="1" applyAlignment="1" applyProtection="1">
      <alignment horizontal="center" vertical="center"/>
      <protection locked="0"/>
    </xf>
    <xf numFmtId="0" fontId="7" fillId="4" borderId="52" xfId="1" applyFont="1" applyFill="1" applyBorder="1" applyAlignment="1">
      <alignment horizontal="center" vertical="center"/>
    </xf>
    <xf numFmtId="0" fontId="7" fillId="4" borderId="52" xfId="1" applyFont="1" applyFill="1" applyBorder="1" applyAlignment="1" applyProtection="1">
      <alignment horizontal="center" vertical="center"/>
      <protection locked="0"/>
    </xf>
    <xf numFmtId="0" fontId="7" fillId="5" borderId="52" xfId="1" applyFont="1" applyFill="1" applyBorder="1" applyAlignment="1">
      <alignment horizontal="center" vertical="center"/>
    </xf>
    <xf numFmtId="0" fontId="7" fillId="5" borderId="52" xfId="1" applyFont="1" applyFill="1" applyBorder="1" applyAlignment="1" applyProtection="1">
      <alignment horizontal="center" vertical="center"/>
      <protection locked="0"/>
    </xf>
    <xf numFmtId="0" fontId="7" fillId="6" borderId="55" xfId="1" applyFont="1" applyFill="1" applyBorder="1" applyAlignment="1">
      <alignment horizontal="center" vertical="center"/>
    </xf>
    <xf numFmtId="0" fontId="7" fillId="6" borderId="55" xfId="1" applyFont="1" applyFill="1" applyBorder="1" applyAlignment="1" applyProtection="1">
      <alignment horizontal="center" vertical="center"/>
      <protection locked="0"/>
    </xf>
    <xf numFmtId="0" fontId="7" fillId="6" borderId="47" xfId="1" applyFont="1" applyFill="1" applyBorder="1" applyAlignment="1">
      <alignment horizontal="center" vertical="center"/>
    </xf>
    <xf numFmtId="0" fontId="7" fillId="6" borderId="47" xfId="1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24" fillId="8" borderId="1" xfId="0" applyFont="1" applyFill="1" applyBorder="1" applyAlignment="1" applyProtection="1">
      <alignment horizontal="center" vertical="center" wrapText="1"/>
      <protection locked="0" hidden="1"/>
    </xf>
    <xf numFmtId="0" fontId="25" fillId="0" borderId="60" xfId="0" applyFont="1" applyBorder="1" applyAlignment="1" applyProtection="1">
      <alignment horizontal="center" vertical="center"/>
      <protection locked="0" hidden="1"/>
    </xf>
    <xf numFmtId="0" fontId="24" fillId="0" borderId="61" xfId="0" applyFont="1" applyBorder="1" applyAlignment="1" applyProtection="1">
      <alignment horizontal="center" vertical="center"/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7" fillId="0" borderId="62" xfId="0" applyFont="1" applyBorder="1" applyAlignment="1" applyProtection="1">
      <alignment horizontal="center" vertical="center"/>
      <protection locked="0" hidden="1"/>
    </xf>
    <xf numFmtId="0" fontId="9" fillId="2" borderId="63" xfId="0" applyFont="1" applyFill="1" applyBorder="1" applyAlignment="1" applyProtection="1">
      <alignment horizontal="center" vertical="center"/>
      <protection locked="0" hidden="1"/>
    </xf>
    <xf numFmtId="0" fontId="4" fillId="0" borderId="67" xfId="0" applyFont="1" applyBorder="1" applyAlignment="1" applyProtection="1">
      <alignment horizontal="center" vertical="center"/>
      <protection locked="0" hidden="1"/>
    </xf>
    <xf numFmtId="0" fontId="4" fillId="0" borderId="68" xfId="0" applyFont="1" applyBorder="1" applyAlignment="1" applyProtection="1">
      <alignment horizontal="center" vertical="center"/>
      <protection locked="0" hidden="1"/>
    </xf>
    <xf numFmtId="0" fontId="4" fillId="0" borderId="69" xfId="0" applyFont="1" applyBorder="1" applyAlignment="1" applyProtection="1">
      <alignment horizontal="center" vertical="center"/>
      <protection locked="0" hidden="1"/>
    </xf>
    <xf numFmtId="0" fontId="4" fillId="0" borderId="70" xfId="0" applyFont="1" applyBorder="1" applyAlignment="1" applyProtection="1">
      <alignment horizontal="center" vertical="center"/>
      <protection locked="0" hidden="1"/>
    </xf>
    <xf numFmtId="0" fontId="4" fillId="0" borderId="63" xfId="0" applyFont="1" applyBorder="1" applyAlignment="1" applyProtection="1">
      <alignment horizontal="center" vertical="center"/>
      <protection locked="0" hidden="1"/>
    </xf>
    <xf numFmtId="0" fontId="4" fillId="0" borderId="64" xfId="0" applyFont="1" applyBorder="1" applyAlignment="1" applyProtection="1">
      <alignment horizontal="center" vertical="center"/>
      <protection locked="0" hidden="1"/>
    </xf>
    <xf numFmtId="0" fontId="4" fillId="0" borderId="66" xfId="0" applyFont="1" applyBorder="1" applyAlignment="1" applyProtection="1">
      <alignment horizontal="center" vertical="center"/>
      <protection locked="0" hidden="1"/>
    </xf>
    <xf numFmtId="0" fontId="7" fillId="0" borderId="71" xfId="0" applyFont="1" applyBorder="1" applyAlignment="1" applyProtection="1">
      <alignment horizontal="center" vertical="center"/>
      <protection locked="0" hidden="1"/>
    </xf>
    <xf numFmtId="0" fontId="8" fillId="0" borderId="71" xfId="0" applyFont="1" applyBorder="1" applyAlignment="1" applyProtection="1">
      <alignment horizontal="center" vertical="center"/>
      <protection locked="0" hidden="1"/>
    </xf>
    <xf numFmtId="0" fontId="9" fillId="2" borderId="72" xfId="0" applyFont="1" applyFill="1" applyBorder="1" applyAlignment="1" applyProtection="1">
      <alignment horizontal="center" vertical="center"/>
      <protection locked="0" hidden="1"/>
    </xf>
    <xf numFmtId="0" fontId="4" fillId="0" borderId="72" xfId="0" applyFont="1" applyBorder="1" applyAlignment="1" applyProtection="1">
      <alignment horizontal="center" vertical="center"/>
      <protection locked="0" hidden="1"/>
    </xf>
    <xf numFmtId="0" fontId="4" fillId="0" borderId="76" xfId="0" applyFont="1" applyBorder="1" applyAlignment="1" applyProtection="1">
      <alignment horizontal="center" vertical="center"/>
      <protection locked="0" hidden="1"/>
    </xf>
    <xf numFmtId="0" fontId="4" fillId="0" borderId="77" xfId="0" applyFont="1" applyBorder="1" applyAlignment="1" applyProtection="1">
      <alignment horizontal="center" vertical="center"/>
      <protection locked="0" hidden="1"/>
    </xf>
    <xf numFmtId="0" fontId="4" fillId="0" borderId="79" xfId="0" applyFont="1" applyBorder="1" applyAlignment="1" applyProtection="1">
      <alignment horizontal="center" vertical="center"/>
      <protection locked="0" hidden="1"/>
    </xf>
    <xf numFmtId="0" fontId="4" fillId="0" borderId="73" xfId="0" applyFont="1" applyBorder="1" applyAlignment="1" applyProtection="1">
      <alignment horizontal="center" vertical="center"/>
      <protection locked="0" hidden="1"/>
    </xf>
    <xf numFmtId="0" fontId="4" fillId="0" borderId="75" xfId="0" applyFont="1" applyBorder="1" applyAlignment="1" applyProtection="1">
      <alignment horizontal="center" vertical="center"/>
      <protection locked="0" hidden="1"/>
    </xf>
    <xf numFmtId="0" fontId="7" fillId="0" borderId="80" xfId="0" applyFont="1" applyBorder="1" applyAlignment="1" applyProtection="1">
      <alignment horizontal="center" vertical="center"/>
      <protection locked="0" hidden="1"/>
    </xf>
    <xf numFmtId="0" fontId="8" fillId="0" borderId="80" xfId="0" applyFont="1" applyBorder="1" applyAlignment="1" applyProtection="1">
      <alignment horizontal="center" vertical="center"/>
      <protection locked="0" hidden="1"/>
    </xf>
    <xf numFmtId="0" fontId="4" fillId="0" borderId="78" xfId="0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9" fillId="2" borderId="81" xfId="0" applyFont="1" applyFill="1" applyBorder="1" applyAlignment="1" applyProtection="1">
      <alignment horizontal="center" vertical="center"/>
      <protection locked="0" hidden="1"/>
    </xf>
    <xf numFmtId="0" fontId="4" fillId="0" borderId="85" xfId="0" applyFont="1" applyBorder="1" applyAlignment="1" applyProtection="1">
      <alignment horizontal="center" vertical="center"/>
      <protection locked="0" hidden="1"/>
    </xf>
    <xf numFmtId="0" fontId="4" fillId="0" borderId="86" xfId="0" applyFont="1" applyBorder="1" applyAlignment="1" applyProtection="1">
      <alignment horizontal="center" vertical="center"/>
      <protection locked="0" hidden="1"/>
    </xf>
    <xf numFmtId="0" fontId="4" fillId="0" borderId="87" xfId="0" applyFont="1" applyBorder="1" applyAlignment="1" applyProtection="1">
      <alignment horizontal="center" vertical="center"/>
      <protection locked="0" hidden="1"/>
    </xf>
    <xf numFmtId="0" fontId="4" fillId="0" borderId="88" xfId="0" applyFont="1" applyBorder="1" applyAlignment="1" applyProtection="1">
      <alignment horizontal="center" vertical="center"/>
      <protection locked="0" hidden="1"/>
    </xf>
    <xf numFmtId="0" fontId="4" fillId="0" borderId="81" xfId="0" applyFont="1" applyBorder="1" applyAlignment="1" applyProtection="1">
      <alignment horizontal="center" vertical="center"/>
      <protection locked="0" hidden="1"/>
    </xf>
    <xf numFmtId="0" fontId="4" fillId="0" borderId="82" xfId="0" applyFont="1" applyBorder="1" applyAlignment="1" applyProtection="1">
      <alignment horizontal="center" vertical="center"/>
      <protection locked="0" hidden="1"/>
    </xf>
    <xf numFmtId="0" fontId="4" fillId="0" borderId="84" xfId="0" applyFont="1" applyBorder="1" applyAlignment="1" applyProtection="1">
      <alignment horizontal="center" vertical="center"/>
      <protection locked="0" hidden="1"/>
    </xf>
    <xf numFmtId="0" fontId="7" fillId="0" borderId="89" xfId="0" applyFont="1" applyBorder="1" applyAlignment="1" applyProtection="1">
      <alignment horizontal="center" vertical="center"/>
      <protection locked="0" hidden="1"/>
    </xf>
    <xf numFmtId="0" fontId="8" fillId="0" borderId="89" xfId="0" applyFont="1" applyBorder="1" applyAlignment="1" applyProtection="1">
      <alignment horizontal="center" vertical="center"/>
      <protection locked="0" hidden="1"/>
    </xf>
    <xf numFmtId="0" fontId="13" fillId="0" borderId="62" xfId="0" applyFont="1" applyBorder="1" applyAlignment="1" applyProtection="1">
      <alignment horizontal="center" vertical="center"/>
      <protection locked="0" hidden="1"/>
    </xf>
    <xf numFmtId="0" fontId="4" fillId="0" borderId="59" xfId="0" applyFont="1" applyBorder="1" applyAlignment="1" applyProtection="1">
      <alignment horizontal="center" vertical="center"/>
      <protection locked="0" hidden="1"/>
    </xf>
    <xf numFmtId="0" fontId="4" fillId="0" borderId="60" xfId="0" applyFont="1" applyBorder="1" applyAlignment="1" applyProtection="1">
      <alignment horizontal="center" vertical="center"/>
      <protection locked="0" hidden="1"/>
    </xf>
    <xf numFmtId="0" fontId="7" fillId="0" borderId="93" xfId="0" applyFont="1" applyBorder="1" applyAlignment="1" applyProtection="1">
      <alignment horizontal="center" vertical="center"/>
      <protection locked="0" hidden="1"/>
    </xf>
    <xf numFmtId="0" fontId="4" fillId="0" borderId="92" xfId="0" applyFont="1" applyBorder="1" applyAlignment="1" applyProtection="1">
      <alignment horizontal="center" vertical="center"/>
      <protection locked="0" hidden="1"/>
    </xf>
    <xf numFmtId="0" fontId="26" fillId="0" borderId="9" xfId="0" applyFont="1" applyBorder="1" applyAlignment="1" applyProtection="1">
      <alignment horizontal="center" vertical="center"/>
      <protection locked="0" hidden="1"/>
    </xf>
    <xf numFmtId="0" fontId="7" fillId="0" borderId="98" xfId="0" applyFont="1" applyBorder="1" applyAlignment="1" applyProtection="1">
      <alignment horizontal="center" vertical="center"/>
      <protection locked="0" hidden="1"/>
    </xf>
    <xf numFmtId="0" fontId="4" fillId="0" borderId="99" xfId="0" applyFont="1" applyBorder="1" applyAlignment="1" applyProtection="1">
      <alignment horizontal="center" vertical="center"/>
      <protection locked="0" hidden="1"/>
    </xf>
    <xf numFmtId="0" fontId="4" fillId="0" borderId="96" xfId="0" applyFont="1" applyBorder="1" applyAlignment="1" applyProtection="1">
      <alignment horizontal="center" vertical="center"/>
      <protection locked="0" hidden="1"/>
    </xf>
    <xf numFmtId="0" fontId="26" fillId="0" borderId="102" xfId="0" applyFont="1" applyBorder="1" applyAlignment="1" applyProtection="1">
      <alignment horizontal="center" vertical="center"/>
      <protection locked="0" hidden="1"/>
    </xf>
    <xf numFmtId="0" fontId="7" fillId="0" borderId="107" xfId="0" applyFont="1" applyBorder="1" applyAlignment="1" applyProtection="1">
      <alignment horizontal="center" vertical="center"/>
      <protection locked="0" hidden="1"/>
    </xf>
    <xf numFmtId="0" fontId="4" fillId="0" borderId="108" xfId="0" applyFont="1" applyBorder="1" applyAlignment="1" applyProtection="1">
      <alignment horizontal="center" vertical="center"/>
      <protection locked="0" hidden="1"/>
    </xf>
    <xf numFmtId="0" fontId="4" fillId="0" borderId="105" xfId="0" applyFont="1" applyBorder="1" applyAlignment="1" applyProtection="1">
      <alignment horizontal="center" vertical="center"/>
      <protection locked="0" hidden="1"/>
    </xf>
    <xf numFmtId="0" fontId="26" fillId="0" borderId="111" xfId="0" applyFont="1" applyBorder="1" applyAlignment="1" applyProtection="1">
      <alignment horizontal="center" vertical="center"/>
      <protection locked="0" hidden="1"/>
    </xf>
    <xf numFmtId="0" fontId="26" fillId="0" borderId="113" xfId="0" applyFont="1" applyBorder="1" applyAlignment="1" applyProtection="1">
      <alignment horizontal="center" vertical="center"/>
      <protection locked="0" hidden="1"/>
    </xf>
    <xf numFmtId="0" fontId="26" fillId="0" borderId="105" xfId="0" applyFont="1" applyBorder="1" applyAlignment="1" applyProtection="1">
      <alignment horizontal="center" vertical="center"/>
      <protection locked="0" hidden="1"/>
    </xf>
    <xf numFmtId="0" fontId="7" fillId="0" borderId="117" xfId="0" applyFont="1" applyBorder="1" applyAlignment="1" applyProtection="1">
      <alignment horizontal="center" vertical="center"/>
      <protection locked="0" hidden="1"/>
    </xf>
    <xf numFmtId="0" fontId="4" fillId="0" borderId="118" xfId="0" applyFont="1" applyBorder="1" applyAlignment="1" applyProtection="1">
      <alignment horizontal="center" vertical="center"/>
      <protection locked="0" hidden="1"/>
    </xf>
    <xf numFmtId="0" fontId="26" fillId="0" borderId="122" xfId="0" applyFont="1" applyBorder="1" applyAlignment="1" applyProtection="1">
      <alignment horizontal="center" vertical="center"/>
      <protection locked="0" hidden="1"/>
    </xf>
    <xf numFmtId="0" fontId="4" fillId="0" borderId="0" xfId="0" applyFont="1" applyProtection="1">
      <protection locked="0" hidden="1"/>
    </xf>
    <xf numFmtId="0" fontId="4" fillId="0" borderId="10" xfId="0" applyFont="1" applyBorder="1" applyProtection="1">
      <protection locked="0" hidden="1"/>
    </xf>
    <xf numFmtId="2" fontId="4" fillId="0" borderId="10" xfId="0" applyNumberFormat="1" applyFont="1" applyBorder="1" applyAlignment="1" applyProtection="1">
      <alignment horizontal="center" vertical="center"/>
      <protection locked="0" hidden="1"/>
    </xf>
    <xf numFmtId="0" fontId="13" fillId="0" borderId="10" xfId="0" applyFont="1" applyBorder="1" applyAlignment="1" applyProtection="1">
      <alignment horizontal="center" vertical="center"/>
      <protection locked="0" hidden="1"/>
    </xf>
    <xf numFmtId="0" fontId="26" fillId="0" borderId="10" xfId="0" applyFont="1" applyBorder="1" applyAlignment="1" applyProtection="1">
      <alignment horizontal="center" vertical="center"/>
      <protection locked="0" hidden="1"/>
    </xf>
    <xf numFmtId="0" fontId="27" fillId="0" borderId="10" xfId="0" applyFont="1" applyBorder="1" applyAlignment="1" applyProtection="1">
      <alignment horizontal="center" vertical="center"/>
      <protection locked="0" hidden="1"/>
    </xf>
    <xf numFmtId="0" fontId="28" fillId="2" borderId="6" xfId="0" applyFont="1" applyFill="1" applyBorder="1" applyAlignment="1" applyProtection="1">
      <alignment horizontal="center" vertical="center"/>
      <protection locked="0" hidden="1"/>
    </xf>
    <xf numFmtId="0" fontId="28" fillId="2" borderId="7" xfId="0" applyFont="1" applyFill="1" applyBorder="1" applyAlignment="1" applyProtection="1">
      <alignment horizontal="center" vertical="center"/>
      <protection locked="0" hidden="1"/>
    </xf>
    <xf numFmtId="0" fontId="28" fillId="2" borderId="102" xfId="0" applyFont="1" applyFill="1" applyBorder="1" applyAlignment="1" applyProtection="1">
      <alignment horizontal="center" vertical="center"/>
      <protection locked="0" hidden="1"/>
    </xf>
    <xf numFmtId="0" fontId="28" fillId="2" borderId="103" xfId="0" applyFont="1" applyFill="1" applyBorder="1" applyAlignment="1" applyProtection="1">
      <alignment horizontal="center" vertical="center"/>
      <protection locked="0" hidden="1"/>
    </xf>
    <xf numFmtId="0" fontId="28" fillId="2" borderId="111" xfId="0" applyFont="1" applyFill="1" applyBorder="1" applyAlignment="1" applyProtection="1">
      <alignment horizontal="center" vertical="center"/>
      <protection locked="0" hidden="1"/>
    </xf>
    <xf numFmtId="0" fontId="28" fillId="2" borderId="45" xfId="0" applyFont="1" applyFill="1" applyBorder="1" applyAlignment="1" applyProtection="1">
      <alignment horizontal="center" vertical="center"/>
      <protection locked="0" hidden="1"/>
    </xf>
    <xf numFmtId="0" fontId="28" fillId="2" borderId="40" xfId="0" applyFont="1" applyFill="1" applyBorder="1" applyAlignment="1" applyProtection="1">
      <alignment horizontal="center" vertical="center"/>
      <protection locked="0" hidden="1"/>
    </xf>
    <xf numFmtId="0" fontId="28" fillId="2" borderId="33" xfId="0" applyFont="1" applyFill="1" applyBorder="1" applyAlignment="1" applyProtection="1">
      <alignment horizontal="center" vertical="center"/>
      <protection locked="0" hidden="1"/>
    </xf>
    <xf numFmtId="0" fontId="28" fillId="2" borderId="122" xfId="0" applyFont="1" applyFill="1" applyBorder="1" applyAlignment="1" applyProtection="1">
      <alignment horizontal="center" vertical="center"/>
      <protection locked="0" hidden="1"/>
    </xf>
    <xf numFmtId="0" fontId="28" fillId="2" borderId="123" xfId="0" applyFont="1" applyFill="1" applyBorder="1" applyAlignment="1" applyProtection="1">
      <alignment horizontal="center" vertical="center"/>
      <protection locked="0" hidden="1"/>
    </xf>
    <xf numFmtId="0" fontId="29" fillId="0" borderId="0" xfId="2"/>
    <xf numFmtId="0" fontId="30" fillId="0" borderId="0" xfId="2" applyFont="1"/>
    <xf numFmtId="0" fontId="31" fillId="0" borderId="0" xfId="2" applyFont="1" applyAlignment="1">
      <alignment vertical="center"/>
    </xf>
    <xf numFmtId="0" fontId="32" fillId="0" borderId="0" xfId="2" applyFont="1" applyAlignment="1">
      <alignment vertical="center"/>
    </xf>
    <xf numFmtId="0" fontId="29" fillId="0" borderId="126" xfId="2" applyBorder="1"/>
    <xf numFmtId="0" fontId="31" fillId="0" borderId="114" xfId="2" applyFont="1" applyBorder="1" applyAlignment="1">
      <alignment vertical="center"/>
    </xf>
    <xf numFmtId="0" fontId="32" fillId="0" borderId="0" xfId="2" applyFont="1" applyAlignment="1">
      <alignment horizontal="right" vertical="center"/>
    </xf>
    <xf numFmtId="49" fontId="29" fillId="0" borderId="0" xfId="2" applyNumberFormat="1"/>
    <xf numFmtId="0" fontId="29" fillId="0" borderId="0" xfId="2" applyAlignment="1">
      <alignment vertical="center"/>
    </xf>
    <xf numFmtId="0" fontId="29" fillId="9" borderId="0" xfId="2" applyFill="1"/>
    <xf numFmtId="0" fontId="31" fillId="9" borderId="0" xfId="2" applyFont="1" applyFill="1" applyAlignment="1">
      <alignment vertical="center"/>
    </xf>
    <xf numFmtId="0" fontId="31" fillId="0" borderId="127" xfId="2" applyFont="1" applyBorder="1" applyAlignment="1">
      <alignment vertical="center"/>
    </xf>
    <xf numFmtId="49" fontId="31" fillId="0" borderId="0" xfId="2" applyNumberFormat="1" applyFont="1" applyAlignment="1">
      <alignment vertical="center"/>
    </xf>
    <xf numFmtId="0" fontId="31" fillId="0" borderId="128" xfId="2" applyFont="1" applyBorder="1" applyAlignment="1">
      <alignment vertical="center"/>
    </xf>
    <xf numFmtId="0" fontId="31" fillId="0" borderId="0" xfId="2" applyFont="1" applyAlignment="1">
      <alignment horizontal="center" vertical="center"/>
    </xf>
    <xf numFmtId="0" fontId="32" fillId="0" borderId="128" xfId="2" applyFont="1" applyBorder="1" applyAlignment="1">
      <alignment vertical="center"/>
    </xf>
    <xf numFmtId="0" fontId="31" fillId="0" borderId="129" xfId="2" applyFont="1" applyBorder="1" applyAlignment="1">
      <alignment vertical="center"/>
    </xf>
    <xf numFmtId="0" fontId="31" fillId="0" borderId="130" xfId="2" applyFont="1" applyBorder="1" applyAlignment="1">
      <alignment vertical="center"/>
    </xf>
    <xf numFmtId="0" fontId="31" fillId="0" borderId="0" xfId="2" applyFont="1" applyAlignment="1">
      <alignment horizontal="right" vertical="center"/>
    </xf>
    <xf numFmtId="49" fontId="31" fillId="0" borderId="129" xfId="2" applyNumberFormat="1" applyFont="1" applyBorder="1" applyAlignment="1">
      <alignment vertical="center"/>
    </xf>
    <xf numFmtId="0" fontId="29" fillId="0" borderId="127" xfId="2" applyBorder="1"/>
    <xf numFmtId="49" fontId="29" fillId="0" borderId="132" xfId="2" applyNumberFormat="1" applyBorder="1"/>
    <xf numFmtId="0" fontId="29" fillId="0" borderId="128" xfId="2" applyBorder="1"/>
    <xf numFmtId="0" fontId="29" fillId="0" borderId="130" xfId="2" applyBorder="1"/>
    <xf numFmtId="0" fontId="32" fillId="9" borderId="0" xfId="2" applyFont="1" applyFill="1" applyAlignment="1">
      <alignment vertical="center"/>
    </xf>
    <xf numFmtId="0" fontId="29" fillId="0" borderId="129" xfId="2" applyBorder="1"/>
    <xf numFmtId="0" fontId="29" fillId="0" borderId="114" xfId="2" applyBorder="1"/>
    <xf numFmtId="0" fontId="31" fillId="0" borderId="32" xfId="2" applyFont="1" applyBorder="1" applyAlignment="1">
      <alignment vertical="center"/>
    </xf>
    <xf numFmtId="0" fontId="29" fillId="9" borderId="0" xfId="2" applyFill="1" applyAlignment="1">
      <alignment horizontal="center"/>
    </xf>
    <xf numFmtId="0" fontId="31" fillId="10" borderId="127" xfId="2" applyFont="1" applyFill="1" applyBorder="1" applyAlignment="1">
      <alignment vertical="center"/>
    </xf>
    <xf numFmtId="0" fontId="31" fillId="10" borderId="114" xfId="2" applyFont="1" applyFill="1" applyBorder="1" applyAlignment="1">
      <alignment vertical="center"/>
    </xf>
    <xf numFmtId="0" fontId="32" fillId="0" borderId="128" xfId="2" applyFont="1" applyBorder="1" applyAlignment="1">
      <alignment horizontal="center" vertical="center"/>
    </xf>
    <xf numFmtId="0" fontId="31" fillId="0" borderId="49" xfId="2" applyFont="1" applyBorder="1" applyAlignment="1">
      <alignment vertical="center"/>
    </xf>
    <xf numFmtId="49" fontId="31" fillId="0" borderId="24" xfId="2" applyNumberFormat="1" applyFont="1" applyBorder="1" applyAlignment="1">
      <alignment vertical="center"/>
    </xf>
    <xf numFmtId="0" fontId="33" fillId="0" borderId="0" xfId="2" applyFont="1" applyAlignment="1">
      <alignment vertical="center"/>
    </xf>
    <xf numFmtId="0" fontId="29" fillId="10" borderId="0" xfId="2" applyFill="1" applyAlignment="1">
      <alignment horizontal="center" vertical="center"/>
    </xf>
    <xf numFmtId="0" fontId="32" fillId="10" borderId="0" xfId="2" applyFont="1" applyFill="1" applyAlignment="1">
      <alignment vertical="center"/>
    </xf>
    <xf numFmtId="0" fontId="31" fillId="10" borderId="0" xfId="2" applyFont="1" applyFill="1" applyAlignment="1">
      <alignment vertical="center"/>
    </xf>
    <xf numFmtId="0" fontId="29" fillId="10" borderId="0" xfId="2" applyFill="1" applyAlignment="1">
      <alignment vertical="center"/>
    </xf>
    <xf numFmtId="0" fontId="30" fillId="0" borderId="0" xfId="2" applyFont="1" applyAlignment="1">
      <alignment horizontal="right"/>
    </xf>
    <xf numFmtId="0" fontId="31" fillId="0" borderId="130" xfId="2" applyFont="1" applyBorder="1" applyAlignment="1">
      <alignment horizontal="center" vertical="center"/>
    </xf>
    <xf numFmtId="0" fontId="4" fillId="0" borderId="125" xfId="0" applyFont="1" applyBorder="1" applyAlignment="1" applyProtection="1">
      <alignment horizontal="center" vertical="center"/>
      <protection locked="0" hidden="1"/>
    </xf>
    <xf numFmtId="0" fontId="31" fillId="11" borderId="130" xfId="2" applyFont="1" applyFill="1" applyBorder="1" applyAlignment="1">
      <alignment vertical="center"/>
    </xf>
    <xf numFmtId="0" fontId="29" fillId="14" borderId="130" xfId="2" applyFill="1" applyBorder="1"/>
    <xf numFmtId="0" fontId="31" fillId="14" borderId="114" xfId="2" applyFont="1" applyFill="1" applyBorder="1" applyAlignment="1">
      <alignment vertical="center"/>
    </xf>
    <xf numFmtId="0" fontId="31" fillId="11" borderId="114" xfId="2" applyFont="1" applyFill="1" applyBorder="1" applyAlignment="1">
      <alignment vertical="center"/>
    </xf>
    <xf numFmtId="0" fontId="31" fillId="13" borderId="130" xfId="2" applyFont="1" applyFill="1" applyBorder="1" applyAlignment="1">
      <alignment vertical="center"/>
    </xf>
    <xf numFmtId="0" fontId="31" fillId="13" borderId="127" xfId="2" applyFont="1" applyFill="1" applyBorder="1" applyAlignment="1">
      <alignment vertical="center"/>
    </xf>
    <xf numFmtId="0" fontId="3" fillId="0" borderId="0" xfId="3"/>
    <xf numFmtId="0" fontId="34" fillId="15" borderId="0" xfId="3" applyFont="1" applyFill="1"/>
    <xf numFmtId="0" fontId="3" fillId="0" borderId="133" xfId="3" applyBorder="1" applyAlignment="1">
      <alignment horizontal="center"/>
    </xf>
    <xf numFmtId="0" fontId="3" fillId="0" borderId="135" xfId="3" applyBorder="1" applyAlignment="1">
      <alignment horizontal="center"/>
    </xf>
    <xf numFmtId="0" fontId="3" fillId="0" borderId="137" xfId="3" applyBorder="1" applyAlignment="1">
      <alignment horizontal="center"/>
    </xf>
    <xf numFmtId="0" fontId="3" fillId="0" borderId="139" xfId="3" applyBorder="1"/>
    <xf numFmtId="49" fontId="3" fillId="0" borderId="0" xfId="3" applyNumberFormat="1"/>
    <xf numFmtId="49" fontId="3" fillId="0" borderId="0" xfId="3" quotePrefix="1" applyNumberFormat="1"/>
    <xf numFmtId="49" fontId="3" fillId="12" borderId="32" xfId="3" applyNumberFormat="1" applyFill="1" applyBorder="1" applyAlignment="1">
      <alignment horizontal="center" vertical="center"/>
    </xf>
    <xf numFmtId="49" fontId="3" fillId="12" borderId="21" xfId="3" applyNumberFormat="1" applyFill="1" applyBorder="1" applyAlignment="1">
      <alignment horizontal="center" vertical="center"/>
    </xf>
    <xf numFmtId="49" fontId="3" fillId="12" borderId="28" xfId="3" applyNumberFormat="1" applyFill="1" applyBorder="1" applyAlignment="1">
      <alignment horizontal="center" vertical="center"/>
    </xf>
    <xf numFmtId="0" fontId="35" fillId="0" borderId="140" xfId="3" applyFont="1" applyBorder="1" applyAlignment="1">
      <alignment horizontal="center" wrapText="1"/>
    </xf>
    <xf numFmtId="0" fontId="4" fillId="0" borderId="115" xfId="0" applyFont="1" applyBorder="1" applyAlignment="1" applyProtection="1">
      <alignment horizontal="center" vertical="center"/>
      <protection locked="0" hidden="1"/>
    </xf>
    <xf numFmtId="0" fontId="4" fillId="0" borderId="91" xfId="0" applyFont="1" applyBorder="1" applyAlignment="1" applyProtection="1">
      <alignment horizontal="center" vertical="center"/>
      <protection locked="0" hidden="1"/>
    </xf>
    <xf numFmtId="49" fontId="37" fillId="0" borderId="138" xfId="3" applyNumberFormat="1" applyFont="1" applyBorder="1" applyAlignment="1">
      <alignment horizontal="center"/>
    </xf>
    <xf numFmtId="49" fontId="37" fillId="0" borderId="134" xfId="3" applyNumberFormat="1" applyFont="1" applyBorder="1" applyAlignment="1">
      <alignment horizontal="center"/>
    </xf>
    <xf numFmtId="49" fontId="37" fillId="0" borderId="136" xfId="3" applyNumberFormat="1" applyFont="1" applyBorder="1" applyAlignment="1">
      <alignment horizontal="center"/>
    </xf>
    <xf numFmtId="0" fontId="38" fillId="0" borderId="139" xfId="3" applyFont="1" applyBorder="1" applyAlignment="1">
      <alignment horizontal="center" vertical="center"/>
    </xf>
    <xf numFmtId="0" fontId="38" fillId="0" borderId="140" xfId="3" applyFont="1" applyBorder="1" applyAlignment="1">
      <alignment horizontal="center" vertical="center"/>
    </xf>
    <xf numFmtId="0" fontId="38" fillId="0" borderId="57" xfId="3" applyFont="1" applyBorder="1" applyAlignment="1">
      <alignment horizontal="center" vertical="center"/>
    </xf>
    <xf numFmtId="1" fontId="0" fillId="0" borderId="35" xfId="0" applyNumberFormat="1" applyBorder="1" applyAlignment="1">
      <alignment horizontal="center"/>
    </xf>
    <xf numFmtId="1" fontId="0" fillId="0" borderId="53" xfId="0" applyNumberFormat="1" applyBorder="1" applyAlignment="1">
      <alignment horizontal="center"/>
    </xf>
    <xf numFmtId="1" fontId="0" fillId="0" borderId="147" xfId="0" applyNumberFormat="1" applyBorder="1" applyAlignment="1">
      <alignment horizontal="center"/>
    </xf>
    <xf numFmtId="1" fontId="0" fillId="0" borderId="148" xfId="0" applyNumberFormat="1" applyBorder="1" applyAlignment="1">
      <alignment horizontal="center"/>
    </xf>
    <xf numFmtId="1" fontId="0" fillId="0" borderId="150" xfId="0" applyNumberFormat="1" applyBorder="1" applyAlignment="1">
      <alignment horizontal="center"/>
    </xf>
    <xf numFmtId="0" fontId="0" fillId="0" borderId="151" xfId="0" applyBorder="1"/>
    <xf numFmtId="0" fontId="0" fillId="0" borderId="152" xfId="0" applyBorder="1"/>
    <xf numFmtId="0" fontId="0" fillId="0" borderId="153" xfId="0" applyBorder="1"/>
    <xf numFmtId="0" fontId="7" fillId="3" borderId="22" xfId="1" applyFont="1" applyFill="1" applyBorder="1" applyAlignment="1" applyProtection="1">
      <alignment horizontal="left" vertical="center"/>
      <protection locked="0"/>
    </xf>
    <xf numFmtId="0" fontId="7" fillId="3" borderId="47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>
      <alignment horizontal="left" vertical="center"/>
    </xf>
    <xf numFmtId="0" fontId="7" fillId="5" borderId="22" xfId="1" applyFont="1" applyFill="1" applyBorder="1" applyAlignment="1">
      <alignment horizontal="left" vertical="center"/>
    </xf>
    <xf numFmtId="0" fontId="7" fillId="5" borderId="47" xfId="1" applyFont="1" applyFill="1" applyBorder="1" applyAlignment="1" applyProtection="1">
      <alignment horizontal="left" vertical="center"/>
      <protection locked="0"/>
    </xf>
    <xf numFmtId="0" fontId="4" fillId="6" borderId="155" xfId="1" applyFill="1" applyBorder="1" applyProtection="1">
      <protection locked="0"/>
    </xf>
    <xf numFmtId="0" fontId="7" fillId="6" borderId="47" xfId="1" applyFont="1" applyFill="1" applyBorder="1" applyAlignment="1" applyProtection="1">
      <alignment horizontal="left" vertical="center"/>
      <protection locked="0"/>
    </xf>
    <xf numFmtId="0" fontId="7" fillId="16" borderId="30" xfId="1" applyFont="1" applyFill="1" applyBorder="1" applyAlignment="1" applyProtection="1">
      <alignment horizontal="center" vertical="center"/>
      <protection locked="0"/>
    </xf>
    <xf numFmtId="0" fontId="4" fillId="16" borderId="31" xfId="1" applyFill="1" applyBorder="1" applyProtection="1">
      <protection locked="0"/>
    </xf>
    <xf numFmtId="0" fontId="4" fillId="16" borderId="52" xfId="1" applyFill="1" applyBorder="1" applyAlignment="1">
      <alignment horizontal="center" vertical="center"/>
    </xf>
    <xf numFmtId="0" fontId="7" fillId="16" borderId="52" xfId="1" applyFont="1" applyFill="1" applyBorder="1" applyAlignment="1" applyProtection="1">
      <alignment horizontal="center" vertical="center"/>
      <protection locked="0"/>
    </xf>
    <xf numFmtId="0" fontId="7" fillId="16" borderId="34" xfId="1" applyFont="1" applyFill="1" applyBorder="1" applyAlignment="1" applyProtection="1">
      <alignment horizontal="center" vertical="center"/>
      <protection locked="0"/>
    </xf>
    <xf numFmtId="0" fontId="7" fillId="16" borderId="35" xfId="1" applyFont="1" applyFill="1" applyBorder="1" applyAlignment="1" applyProtection="1">
      <alignment horizontal="center" vertical="center"/>
      <protection locked="0"/>
    </xf>
    <xf numFmtId="0" fontId="4" fillId="16" borderId="20" xfId="1" applyFill="1" applyBorder="1" applyProtection="1">
      <protection locked="0"/>
    </xf>
    <xf numFmtId="0" fontId="7" fillId="16" borderId="22" xfId="1" applyFont="1" applyFill="1" applyBorder="1" applyAlignment="1">
      <alignment horizontal="center" vertical="center"/>
    </xf>
    <xf numFmtId="0" fontId="7" fillId="16" borderId="22" xfId="1" applyFont="1" applyFill="1" applyBorder="1" applyAlignment="1" applyProtection="1">
      <alignment horizontal="center" vertical="center"/>
      <protection locked="0"/>
    </xf>
    <xf numFmtId="0" fontId="7" fillId="16" borderId="36" xfId="1" applyFont="1" applyFill="1" applyBorder="1" applyAlignment="1" applyProtection="1">
      <alignment horizontal="center" vertical="center"/>
      <protection locked="0"/>
    </xf>
    <xf numFmtId="0" fontId="7" fillId="16" borderId="154" xfId="1" applyFont="1" applyFill="1" applyBorder="1" applyAlignment="1" applyProtection="1">
      <alignment horizontal="center" vertical="center"/>
      <protection locked="0"/>
    </xf>
    <xf numFmtId="0" fontId="4" fillId="16" borderId="27" xfId="1" applyFill="1" applyBorder="1" applyProtection="1">
      <protection locked="0"/>
    </xf>
    <xf numFmtId="0" fontId="7" fillId="16" borderId="25" xfId="1" applyFont="1" applyFill="1" applyBorder="1" applyAlignment="1" applyProtection="1">
      <alignment horizontal="center" vertical="center"/>
      <protection locked="0"/>
    </xf>
    <xf numFmtId="0" fontId="7" fillId="16" borderId="25" xfId="1" applyFont="1" applyFill="1" applyBorder="1" applyAlignment="1">
      <alignment horizontal="center" vertical="center"/>
    </xf>
    <xf numFmtId="0" fontId="7" fillId="16" borderId="149" xfId="1" applyFont="1" applyFill="1" applyBorder="1" applyAlignment="1" applyProtection="1">
      <alignment horizontal="center" vertical="center"/>
      <protection locked="0"/>
    </xf>
    <xf numFmtId="0" fontId="7" fillId="7" borderId="33" xfId="1" applyFont="1" applyFill="1" applyBorder="1" applyAlignment="1">
      <alignment horizontal="left" vertical="center"/>
    </xf>
    <xf numFmtId="0" fontId="7" fillId="7" borderId="33" xfId="1" applyFont="1" applyFill="1" applyBorder="1" applyAlignment="1">
      <alignment horizontal="center" vertical="center"/>
    </xf>
    <xf numFmtId="49" fontId="2" fillId="0" borderId="21" xfId="3" applyNumberFormat="1" applyFont="1" applyBorder="1" applyAlignment="1">
      <alignment horizontal="center" vertical="center"/>
    </xf>
    <xf numFmtId="49" fontId="2" fillId="0" borderId="32" xfId="3" applyNumberFormat="1" applyFont="1" applyBorder="1" applyAlignment="1">
      <alignment horizontal="center" vertical="center"/>
    </xf>
    <xf numFmtId="49" fontId="2" fillId="0" borderId="28" xfId="3" applyNumberFormat="1" applyFont="1" applyBorder="1" applyAlignment="1">
      <alignment horizontal="center" vertical="center"/>
    </xf>
    <xf numFmtId="49" fontId="2" fillId="0" borderId="135" xfId="3" applyNumberFormat="1" applyFont="1" applyBorder="1" applyAlignment="1">
      <alignment horizontal="center"/>
    </xf>
    <xf numFmtId="49" fontId="2" fillId="0" borderId="28" xfId="3" applyNumberFormat="1" applyFont="1" applyBorder="1" applyAlignment="1">
      <alignment horizontal="center"/>
    </xf>
    <xf numFmtId="0" fontId="31" fillId="0" borderId="0" xfId="2" applyFont="1" applyAlignment="1">
      <alignment horizontal="left" vertical="center"/>
    </xf>
    <xf numFmtId="20" fontId="3" fillId="0" borderId="0" xfId="3" applyNumberFormat="1"/>
    <xf numFmtId="0" fontId="25" fillId="0" borderId="61" xfId="0" applyFont="1" applyBorder="1" applyAlignment="1" applyProtection="1">
      <alignment horizontal="center" vertical="center"/>
      <protection locked="0" hidden="1"/>
    </xf>
    <xf numFmtId="20" fontId="30" fillId="0" borderId="126" xfId="2" applyNumberFormat="1" applyFont="1" applyBorder="1" applyAlignment="1">
      <alignment horizontal="right"/>
    </xf>
    <xf numFmtId="0" fontId="30" fillId="0" borderId="131" xfId="2" applyFont="1" applyBorder="1" applyAlignment="1">
      <alignment horizontal="right"/>
    </xf>
    <xf numFmtId="0" fontId="30" fillId="0" borderId="126" xfId="2" applyFont="1" applyBorder="1" applyAlignment="1">
      <alignment horizontal="right"/>
    </xf>
    <xf numFmtId="0" fontId="29" fillId="9" borderId="0" xfId="2" applyFill="1" applyAlignment="1">
      <alignment horizontal="left"/>
    </xf>
    <xf numFmtId="0" fontId="4" fillId="0" borderId="158" xfId="0" applyFont="1" applyBorder="1" applyAlignment="1" applyProtection="1">
      <alignment horizontal="center" vertical="center"/>
      <protection locked="0" hidden="1"/>
    </xf>
    <xf numFmtId="0" fontId="4" fillId="0" borderId="113" xfId="0" applyFont="1" applyBorder="1" applyAlignment="1" applyProtection="1">
      <alignment horizontal="center" vertical="center"/>
      <protection locked="0" hidden="1"/>
    </xf>
    <xf numFmtId="0" fontId="7" fillId="16" borderId="37" xfId="1" applyFont="1" applyFill="1" applyBorder="1" applyAlignment="1" applyProtection="1">
      <alignment horizontal="center" vertical="center"/>
      <protection locked="0"/>
    </xf>
    <xf numFmtId="0" fontId="4" fillId="16" borderId="38" xfId="1" applyFill="1" applyBorder="1" applyProtection="1">
      <protection locked="0"/>
    </xf>
    <xf numFmtId="0" fontId="7" fillId="16" borderId="47" xfId="1" applyFont="1" applyFill="1" applyBorder="1" applyAlignment="1">
      <alignment horizontal="center" vertical="center"/>
    </xf>
    <xf numFmtId="0" fontId="7" fillId="16" borderId="47" xfId="1" applyFont="1" applyFill="1" applyBorder="1" applyAlignment="1" applyProtection="1">
      <alignment horizontal="center" vertical="center"/>
      <protection locked="0"/>
    </xf>
    <xf numFmtId="0" fontId="7" fillId="16" borderId="39" xfId="1" applyFont="1" applyFill="1" applyBorder="1" applyAlignment="1" applyProtection="1">
      <alignment horizontal="center" vertical="center"/>
      <protection locked="0"/>
    </xf>
    <xf numFmtId="0" fontId="4" fillId="3" borderId="22" xfId="1" applyFill="1" applyBorder="1" applyAlignment="1">
      <alignment horizontal="left" vertical="center"/>
    </xf>
    <xf numFmtId="0" fontId="7" fillId="3" borderId="47" xfId="1" applyFont="1" applyFill="1" applyBorder="1" applyAlignment="1">
      <alignment horizontal="left" vertic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47" xfId="1" applyFont="1" applyFill="1" applyBorder="1" applyAlignment="1" applyProtection="1">
      <alignment horizontal="left" vertical="center"/>
      <protection locked="0"/>
    </xf>
    <xf numFmtId="0" fontId="7" fillId="5" borderId="22" xfId="1" applyFont="1" applyFill="1" applyBorder="1" applyAlignment="1" applyProtection="1">
      <alignment horizontal="left" vertical="center"/>
      <protection locked="0"/>
    </xf>
    <xf numFmtId="0" fontId="7" fillId="6" borderId="22" xfId="1" applyFont="1" applyFill="1" applyBorder="1" applyAlignment="1" applyProtection="1">
      <alignment horizontal="left" vertical="center"/>
      <protection locked="0"/>
    </xf>
    <xf numFmtId="0" fontId="4" fillId="7" borderId="41" xfId="1" applyFill="1" applyBorder="1" applyProtection="1">
      <protection locked="0"/>
    </xf>
    <xf numFmtId="0" fontId="7" fillId="7" borderId="33" xfId="1" applyFont="1" applyFill="1" applyBorder="1" applyAlignment="1" applyProtection="1">
      <alignment horizontal="center" vertical="center"/>
      <protection locked="0"/>
    </xf>
    <xf numFmtId="0" fontId="7" fillId="7" borderId="56" xfId="1" applyFont="1" applyFill="1" applyBorder="1" applyAlignment="1" applyProtection="1">
      <alignment horizontal="center" vertical="center"/>
      <protection locked="0"/>
    </xf>
    <xf numFmtId="0" fontId="7" fillId="16" borderId="160" xfId="1" applyFont="1" applyFill="1" applyBorder="1" applyAlignment="1" applyProtection="1">
      <alignment horizontal="center" vertical="center"/>
      <protection locked="0"/>
    </xf>
    <xf numFmtId="0" fontId="7" fillId="7" borderId="33" xfId="1" applyFont="1" applyFill="1" applyBorder="1" applyAlignment="1" applyProtection="1">
      <alignment horizontal="left" vertical="center"/>
      <protection locked="0"/>
    </xf>
    <xf numFmtId="0" fontId="4" fillId="16" borderId="156" xfId="1" applyFill="1" applyBorder="1" applyAlignment="1">
      <alignment horizontal="left" vertical="center"/>
    </xf>
    <xf numFmtId="0" fontId="7" fillId="16" borderId="156" xfId="1" applyFont="1" applyFill="1" applyBorder="1" applyAlignment="1" applyProtection="1">
      <alignment horizontal="left" vertical="center"/>
      <protection locked="0"/>
    </xf>
    <xf numFmtId="0" fontId="7" fillId="16" borderId="156" xfId="1" applyFont="1" applyFill="1" applyBorder="1" applyAlignment="1" applyProtection="1">
      <alignment horizontal="center" vertical="center"/>
      <protection locked="0"/>
    </xf>
    <xf numFmtId="0" fontId="4" fillId="16" borderId="156" xfId="1" applyFill="1" applyBorder="1" applyAlignment="1">
      <alignment horizontal="center" vertical="center"/>
    </xf>
    <xf numFmtId="0" fontId="7" fillId="16" borderId="47" xfId="1" applyFont="1" applyFill="1" applyBorder="1" applyAlignment="1" applyProtection="1">
      <alignment horizontal="left" vertical="center"/>
      <protection locked="0"/>
    </xf>
    <xf numFmtId="0" fontId="4" fillId="16" borderId="22" xfId="1" applyFill="1" applyBorder="1" applyAlignment="1">
      <alignment horizontal="left" vertical="center"/>
    </xf>
    <xf numFmtId="0" fontId="7" fillId="16" borderId="22" xfId="1" applyFont="1" applyFill="1" applyBorder="1" applyAlignment="1" applyProtection="1">
      <alignment horizontal="left" vertical="center"/>
      <protection locked="0"/>
    </xf>
    <xf numFmtId="0" fontId="4" fillId="16" borderId="22" xfId="1" applyFill="1" applyBorder="1" applyAlignment="1">
      <alignment horizontal="center" vertical="center"/>
    </xf>
    <xf numFmtId="0" fontId="7" fillId="4" borderId="25" xfId="1" applyFont="1" applyFill="1" applyBorder="1" applyAlignment="1">
      <alignment horizontal="left" vertical="center"/>
    </xf>
    <xf numFmtId="0" fontId="7" fillId="4" borderId="25" xfId="1" applyFont="1" applyFill="1" applyBorder="1" applyAlignment="1" applyProtection="1">
      <alignment horizontal="left" vertical="center"/>
      <protection locked="0"/>
    </xf>
    <xf numFmtId="0" fontId="7" fillId="4" borderId="25" xfId="1" applyFont="1" applyFill="1" applyBorder="1" applyAlignment="1">
      <alignment horizontal="center" vertical="center"/>
    </xf>
    <xf numFmtId="0" fontId="7" fillId="4" borderId="25" xfId="1" applyFont="1" applyFill="1" applyBorder="1" applyAlignment="1" applyProtection="1">
      <alignment horizontal="center" vertical="center"/>
      <protection locked="0"/>
    </xf>
    <xf numFmtId="0" fontId="7" fillId="4" borderId="33" xfId="1" applyFont="1" applyFill="1" applyBorder="1" applyAlignment="1">
      <alignment horizontal="left" vertical="center"/>
    </xf>
    <xf numFmtId="0" fontId="7" fillId="4" borderId="33" xfId="1" applyFont="1" applyFill="1" applyBorder="1" applyAlignment="1" applyProtection="1">
      <alignment horizontal="left" vertical="center"/>
      <protection locked="0"/>
    </xf>
    <xf numFmtId="0" fontId="7" fillId="4" borderId="33" xfId="1" applyFont="1" applyFill="1" applyBorder="1" applyAlignment="1">
      <alignment horizontal="center" vertical="center"/>
    </xf>
    <xf numFmtId="0" fontId="7" fillId="4" borderId="33" xfId="1" applyFont="1" applyFill="1" applyBorder="1" applyAlignment="1" applyProtection="1">
      <alignment horizontal="center" vertical="center"/>
      <protection locked="0"/>
    </xf>
    <xf numFmtId="0" fontId="7" fillId="5" borderId="25" xfId="1" applyFont="1" applyFill="1" applyBorder="1" applyAlignment="1" applyProtection="1">
      <alignment horizontal="left" vertical="center"/>
      <protection locked="0"/>
    </xf>
    <xf numFmtId="0" fontId="7" fillId="5" borderId="25" xfId="1" applyFont="1" applyFill="1" applyBorder="1" applyAlignment="1" applyProtection="1">
      <alignment horizontal="center" vertical="center"/>
      <protection locked="0"/>
    </xf>
    <xf numFmtId="0" fontId="7" fillId="5" borderId="33" xfId="1" applyFont="1" applyFill="1" applyBorder="1" applyAlignment="1">
      <alignment horizontal="left" vertical="center"/>
    </xf>
    <xf numFmtId="0" fontId="7" fillId="5" borderId="33" xfId="1" applyFont="1" applyFill="1" applyBorder="1" applyAlignment="1" applyProtection="1">
      <alignment horizontal="left" vertical="center"/>
      <protection locked="0"/>
    </xf>
    <xf numFmtId="0" fontId="7" fillId="5" borderId="33" xfId="1" applyFont="1" applyFill="1" applyBorder="1" applyAlignment="1" applyProtection="1">
      <alignment horizontal="center" vertical="center"/>
      <protection locked="0"/>
    </xf>
    <xf numFmtId="0" fontId="7" fillId="5" borderId="33" xfId="1" applyFont="1" applyFill="1" applyBorder="1" applyAlignment="1">
      <alignment horizontal="center" vertical="center"/>
    </xf>
    <xf numFmtId="0" fontId="7" fillId="6" borderId="25" xfId="1" applyFont="1" applyFill="1" applyBorder="1" applyAlignment="1" applyProtection="1">
      <alignment horizontal="left" vertical="center"/>
      <protection locked="0"/>
    </xf>
    <xf numFmtId="0" fontId="7" fillId="6" borderId="25" xfId="1" applyFont="1" applyFill="1" applyBorder="1" applyAlignment="1" applyProtection="1">
      <alignment horizontal="center" vertical="center"/>
      <protection locked="0"/>
    </xf>
    <xf numFmtId="0" fontId="7" fillId="6" borderId="33" xfId="1" applyFont="1" applyFill="1" applyBorder="1" applyAlignment="1" applyProtection="1">
      <alignment horizontal="left" vertical="center"/>
      <protection locked="0"/>
    </xf>
    <xf numFmtId="0" fontId="7" fillId="6" borderId="33" xfId="1" applyFont="1" applyFill="1" applyBorder="1" applyAlignment="1" applyProtection="1">
      <alignment horizontal="center" vertical="center"/>
      <protection locked="0"/>
    </xf>
    <xf numFmtId="0" fontId="7" fillId="16" borderId="25" xfId="1" applyFont="1" applyFill="1" applyBorder="1" applyAlignment="1" applyProtection="1">
      <alignment horizontal="left" vertical="center"/>
      <protection locked="0"/>
    </xf>
    <xf numFmtId="0" fontId="4" fillId="16" borderId="47" xfId="1" applyFill="1" applyBorder="1" applyAlignment="1">
      <alignment horizontal="left" vertical="center"/>
    </xf>
    <xf numFmtId="0" fontId="4" fillId="16" borderId="47" xfId="1" applyFill="1" applyBorder="1" applyAlignment="1">
      <alignment horizontal="center" vertical="center"/>
    </xf>
    <xf numFmtId="49" fontId="1" fillId="0" borderId="32" xfId="3" applyNumberFormat="1" applyFont="1" applyBorder="1" applyAlignment="1">
      <alignment horizontal="center" vertical="center"/>
    </xf>
    <xf numFmtId="49" fontId="1" fillId="0" borderId="28" xfId="3" applyNumberFormat="1" applyFont="1" applyBorder="1" applyAlignment="1">
      <alignment horizontal="center" vertical="center"/>
    </xf>
    <xf numFmtId="49" fontId="1" fillId="0" borderId="21" xfId="3" applyNumberFormat="1" applyFont="1" applyBorder="1" applyAlignment="1">
      <alignment horizontal="center" vertical="center"/>
    </xf>
    <xf numFmtId="20" fontId="0" fillId="0" borderId="0" xfId="0" applyNumberFormat="1"/>
    <xf numFmtId="49" fontId="0" fillId="0" borderId="0" xfId="0" applyNumberFormat="1"/>
    <xf numFmtId="49" fontId="29" fillId="0" borderId="126" xfId="2" applyNumberFormat="1" applyBorder="1"/>
    <xf numFmtId="49" fontId="1" fillId="0" borderId="137" xfId="3" applyNumberFormat="1" applyFont="1" applyBorder="1" applyAlignment="1">
      <alignment horizontal="center"/>
    </xf>
    <xf numFmtId="49" fontId="1" fillId="0" borderId="32" xfId="3" applyNumberFormat="1" applyFont="1" applyBorder="1" applyAlignment="1">
      <alignment horizontal="center"/>
    </xf>
    <xf numFmtId="49" fontId="1" fillId="0" borderId="133" xfId="3" applyNumberFormat="1" applyFont="1" applyBorder="1" applyAlignment="1">
      <alignment horizontal="center"/>
    </xf>
    <xf numFmtId="49" fontId="1" fillId="0" borderId="21" xfId="3" applyNumberFormat="1" applyFont="1" applyBorder="1" applyAlignment="1">
      <alignment horizontal="center"/>
    </xf>
    <xf numFmtId="49" fontId="1" fillId="0" borderId="135" xfId="3" applyNumberFormat="1" applyFont="1" applyBorder="1" applyAlignment="1">
      <alignment horizontal="center"/>
    </xf>
    <xf numFmtId="49" fontId="1" fillId="0" borderId="28" xfId="3" applyNumberFormat="1" applyFont="1" applyBorder="1" applyAlignment="1">
      <alignment horizontal="center"/>
    </xf>
    <xf numFmtId="49" fontId="31" fillId="0" borderId="114" xfId="2" applyNumberFormat="1" applyFont="1" applyBorder="1" applyAlignment="1">
      <alignment vertical="center"/>
    </xf>
    <xf numFmtId="49" fontId="29" fillId="0" borderId="0" xfId="2" applyNumberFormat="1" applyAlignment="1">
      <alignment vertical="center"/>
    </xf>
    <xf numFmtId="49" fontId="31" fillId="0" borderId="127" xfId="2" applyNumberFormat="1" applyFont="1" applyBorder="1" applyAlignment="1">
      <alignment vertical="center"/>
    </xf>
    <xf numFmtId="0" fontId="4" fillId="16" borderId="52" xfId="1" applyFill="1" applyBorder="1" applyAlignment="1">
      <alignment horizontal="left" vertical="center"/>
    </xf>
    <xf numFmtId="0" fontId="7" fillId="16" borderId="52" xfId="1" applyFont="1" applyFill="1" applyBorder="1" applyAlignment="1" applyProtection="1">
      <alignment horizontal="left" vertical="center"/>
      <protection locked="0"/>
    </xf>
    <xf numFmtId="0" fontId="7" fillId="3" borderId="22" xfId="1" applyFont="1" applyFill="1" applyBorder="1" applyAlignment="1">
      <alignment horizontal="left" vertical="center"/>
    </xf>
    <xf numFmtId="0" fontId="7" fillId="7" borderId="22" xfId="1" applyFont="1" applyFill="1" applyBorder="1" applyAlignment="1">
      <alignment horizontal="left" vertical="center"/>
    </xf>
    <xf numFmtId="0" fontId="7" fillId="7" borderId="22" xfId="1" applyFont="1" applyFill="1" applyBorder="1" applyAlignment="1" applyProtection="1">
      <alignment horizontal="left" vertical="center"/>
      <protection locked="0"/>
    </xf>
    <xf numFmtId="0" fontId="31" fillId="0" borderId="130" xfId="2" applyFont="1" applyBorder="1" applyAlignment="1">
      <alignment horizontal="left" vertical="center"/>
    </xf>
    <xf numFmtId="0" fontId="29" fillId="11" borderId="114" xfId="2" applyFill="1" applyBorder="1"/>
    <xf numFmtId="0" fontId="40" fillId="0" borderId="0" xfId="0" applyFont="1"/>
    <xf numFmtId="0" fontId="0" fillId="0" borderId="0" xfId="0" applyAlignment="1">
      <alignment vertical="top" wrapText="1"/>
    </xf>
    <xf numFmtId="0" fontId="41" fillId="0" borderId="161" xfId="0" applyFont="1" applyBorder="1" applyAlignment="1">
      <alignment horizontal="center"/>
    </xf>
    <xf numFmtId="0" fontId="41" fillId="0" borderId="162" xfId="0" applyFont="1" applyBorder="1" applyAlignment="1">
      <alignment horizontal="center"/>
    </xf>
    <xf numFmtId="0" fontId="41" fillId="0" borderId="163" xfId="0" applyFont="1" applyBorder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top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8" fillId="2" borderId="2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3" xfId="1" applyFont="1" applyFill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11" fillId="2" borderId="8" xfId="1" applyFont="1" applyFill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164" fontId="9" fillId="2" borderId="10" xfId="1" applyNumberFormat="1" applyFont="1" applyFill="1" applyBorder="1" applyAlignment="1" applyProtection="1">
      <alignment horizontal="center" vertical="center"/>
      <protection locked="0"/>
    </xf>
    <xf numFmtId="164" fontId="7" fillId="0" borderId="11" xfId="1" applyNumberFormat="1" applyFont="1" applyBorder="1" applyAlignment="1" applyProtection="1">
      <alignment horizontal="center" vertical="center"/>
      <protection locked="0"/>
    </xf>
    <xf numFmtId="164" fontId="7" fillId="0" borderId="12" xfId="1" applyNumberFormat="1" applyFont="1" applyBorder="1" applyAlignment="1" applyProtection="1">
      <alignment horizontal="center" vertical="center"/>
      <protection locked="0"/>
    </xf>
    <xf numFmtId="0" fontId="12" fillId="2" borderId="12" xfId="1" applyFont="1" applyFill="1" applyBorder="1" applyAlignment="1" applyProtection="1">
      <alignment horizontal="center" vertical="center"/>
      <protection locked="0"/>
    </xf>
    <xf numFmtId="0" fontId="12" fillId="2" borderId="13" xfId="1" applyFont="1" applyFill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 hidden="1"/>
    </xf>
    <xf numFmtId="0" fontId="5" fillId="2" borderId="2" xfId="0" applyFont="1" applyFill="1" applyBorder="1" applyAlignment="1" applyProtection="1">
      <alignment horizontal="center" vertical="center"/>
      <protection locked="0" hidden="1"/>
    </xf>
    <xf numFmtId="0" fontId="5" fillId="2" borderId="3" xfId="0" applyFont="1" applyFill="1" applyBorder="1" applyAlignment="1" applyProtection="1">
      <alignment horizontal="center" vertical="center"/>
      <protection locked="0" hidden="1"/>
    </xf>
    <xf numFmtId="0" fontId="7" fillId="0" borderId="58" xfId="0" applyFont="1" applyBorder="1" applyAlignment="1" applyProtection="1">
      <alignment horizontal="center" vertical="center"/>
      <protection locked="0" hidden="1"/>
    </xf>
    <xf numFmtId="0" fontId="7" fillId="0" borderId="2" xfId="0" applyFont="1" applyBorder="1" applyAlignment="1" applyProtection="1">
      <alignment horizontal="center" vertical="center"/>
      <protection locked="0" hidden="1"/>
    </xf>
    <xf numFmtId="0" fontId="7" fillId="0" borderId="3" xfId="0" applyFont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9" fillId="0" borderId="15" xfId="0" applyFont="1" applyBorder="1" applyAlignment="1" applyProtection="1">
      <alignment horizontal="center" vertical="center"/>
      <protection locked="0" hidden="1"/>
    </xf>
    <xf numFmtId="0" fontId="9" fillId="0" borderId="16" xfId="0" applyFont="1" applyBorder="1" applyAlignment="1" applyProtection="1">
      <alignment horizontal="center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25" fillId="0" borderId="59" xfId="0" applyFont="1" applyBorder="1" applyAlignment="1" applyProtection="1">
      <alignment horizontal="center" vertical="center"/>
      <protection locked="0" hidden="1"/>
    </xf>
    <xf numFmtId="0" fontId="25" fillId="0" borderId="60" xfId="0" applyFont="1" applyBorder="1" applyAlignment="1" applyProtection="1">
      <alignment horizontal="center" vertical="center"/>
      <protection locked="0" hidden="1"/>
    </xf>
    <xf numFmtId="0" fontId="24" fillId="0" borderId="1" xfId="0" applyFont="1" applyBorder="1" applyAlignment="1" applyProtection="1">
      <alignment horizontal="center" vertical="center"/>
      <protection locked="0" hidden="1"/>
    </xf>
    <xf numFmtId="0" fontId="24" fillId="0" borderId="2" xfId="0" applyFont="1" applyBorder="1" applyAlignment="1" applyProtection="1">
      <alignment horizontal="center" vertical="center"/>
      <protection locked="0" hidden="1"/>
    </xf>
    <xf numFmtId="0" fontId="24" fillId="0" borderId="3" xfId="0" applyFont="1" applyBorder="1" applyAlignment="1" applyProtection="1">
      <alignment horizontal="center" vertical="center"/>
      <protection locked="0" hidden="1"/>
    </xf>
    <xf numFmtId="0" fontId="8" fillId="0" borderId="1" xfId="0" applyFont="1" applyBorder="1" applyAlignment="1" applyProtection="1">
      <alignment horizontal="center" vertical="center"/>
      <protection locked="0" hidden="1"/>
    </xf>
    <xf numFmtId="0" fontId="8" fillId="0" borderId="2" xfId="0" applyFont="1" applyBorder="1" applyAlignment="1" applyProtection="1">
      <alignment horizontal="center" vertical="center"/>
      <protection locked="0" hidden="1"/>
    </xf>
    <xf numFmtId="0" fontId="5" fillId="0" borderId="2" xfId="0" applyFont="1" applyBorder="1" applyAlignment="1" applyProtection="1">
      <alignment horizontal="left" vertical="center"/>
      <protection locked="0" hidden="1"/>
    </xf>
    <xf numFmtId="0" fontId="5" fillId="0" borderId="16" xfId="0" applyFont="1" applyBorder="1" applyAlignment="1" applyProtection="1">
      <alignment horizontal="left" vertical="center"/>
      <protection locked="0" hidden="1"/>
    </xf>
    <xf numFmtId="164" fontId="9" fillId="0" borderId="15" xfId="0" applyNumberFormat="1" applyFont="1" applyBorder="1" applyAlignment="1" applyProtection="1">
      <alignment horizontal="center" vertical="center" wrapText="1"/>
      <protection locked="0" hidden="1"/>
    </xf>
    <xf numFmtId="164" fontId="9" fillId="0" borderId="2" xfId="0" applyNumberFormat="1" applyFont="1" applyBorder="1" applyAlignment="1" applyProtection="1">
      <alignment horizontal="center" vertical="center" wrapText="1"/>
      <protection locked="0" hidden="1"/>
    </xf>
    <xf numFmtId="164" fontId="9" fillId="0" borderId="16" xfId="0" applyNumberFormat="1" applyFont="1" applyBorder="1" applyAlignment="1" applyProtection="1">
      <alignment horizontal="center" vertical="center" wrapText="1"/>
      <protection locked="0" hidden="1"/>
    </xf>
    <xf numFmtId="0" fontId="7" fillId="0" borderId="15" xfId="0" applyFont="1" applyBorder="1" applyAlignment="1" applyProtection="1">
      <alignment horizontal="center" vertical="center" wrapText="1"/>
      <protection locked="0" hidden="1"/>
    </xf>
    <xf numFmtId="0" fontId="7" fillId="0" borderId="2" xfId="0" applyFont="1" applyBorder="1" applyAlignment="1" applyProtection="1">
      <alignment horizontal="center" vertical="center" wrapText="1"/>
      <protection locked="0" hidden="1"/>
    </xf>
    <xf numFmtId="0" fontId="7" fillId="0" borderId="16" xfId="0" applyFont="1" applyBorder="1" applyAlignment="1" applyProtection="1">
      <alignment horizontal="center" vertical="center" wrapText="1"/>
      <protection locked="0" hidden="1"/>
    </xf>
    <xf numFmtId="0" fontId="4" fillId="0" borderId="15" xfId="0" applyFont="1" applyBorder="1" applyAlignment="1" applyProtection="1">
      <alignment horizontal="center" vertical="center"/>
      <protection locked="0" hidden="1"/>
    </xf>
    <xf numFmtId="0" fontId="4" fillId="0" borderId="2" xfId="0" applyFont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4" fillId="0" borderId="16" xfId="0" applyFont="1" applyBorder="1" applyAlignment="1" applyProtection="1">
      <alignment horizontal="center" vertical="center"/>
      <protection locked="0" hidden="1"/>
    </xf>
    <xf numFmtId="0" fontId="4" fillId="0" borderId="63" xfId="0" applyFont="1" applyBorder="1" applyAlignment="1" applyProtection="1">
      <alignment horizontal="center" vertical="center"/>
      <protection locked="0" hidden="1"/>
    </xf>
    <xf numFmtId="0" fontId="4" fillId="0" borderId="65" xfId="0" applyFont="1" applyBorder="1" applyAlignment="1" applyProtection="1">
      <alignment horizontal="center" vertical="center"/>
      <protection locked="0" hidden="1"/>
    </xf>
    <xf numFmtId="0" fontId="4" fillId="0" borderId="73" xfId="0" applyFont="1" applyBorder="1" applyAlignment="1" applyProtection="1">
      <alignment horizontal="left" vertical="center"/>
      <protection locked="0" hidden="1"/>
    </xf>
    <xf numFmtId="0" fontId="13" fillId="0" borderId="73" xfId="0" applyFont="1" applyBorder="1" applyAlignment="1" applyProtection="1">
      <alignment horizontal="left" vertical="center"/>
      <protection locked="0" hidden="1"/>
    </xf>
    <xf numFmtId="0" fontId="13" fillId="0" borderId="75" xfId="0" applyFont="1" applyBorder="1" applyAlignment="1" applyProtection="1">
      <alignment horizontal="left" vertical="center"/>
      <protection locked="0" hidden="1"/>
    </xf>
    <xf numFmtId="0" fontId="4" fillId="0" borderId="78" xfId="0" applyFont="1" applyBorder="1" applyAlignment="1" applyProtection="1">
      <alignment horizontal="center" vertical="center"/>
      <protection locked="0" hidden="1"/>
    </xf>
    <xf numFmtId="0" fontId="4" fillId="0" borderId="76" xfId="0" applyFont="1" applyBorder="1" applyAlignment="1" applyProtection="1">
      <alignment horizontal="center" vertical="center"/>
      <protection locked="0" hidden="1"/>
    </xf>
    <xf numFmtId="0" fontId="4" fillId="0" borderId="77" xfId="0" applyFont="1" applyBorder="1" applyAlignment="1" applyProtection="1">
      <alignment horizontal="center" vertical="center"/>
      <protection locked="0" hidden="1"/>
    </xf>
    <xf numFmtId="0" fontId="4" fillId="0" borderId="79" xfId="0" applyFont="1" applyBorder="1" applyAlignment="1" applyProtection="1">
      <alignment horizontal="center" vertical="center"/>
      <protection locked="0" hidden="1"/>
    </xf>
    <xf numFmtId="0" fontId="4" fillId="0" borderId="72" xfId="0" applyFont="1" applyBorder="1" applyAlignment="1" applyProtection="1">
      <alignment horizontal="center" vertical="center"/>
      <protection locked="0" hidden="1"/>
    </xf>
    <xf numFmtId="0" fontId="4" fillId="0" borderId="74" xfId="0" applyFont="1" applyBorder="1" applyAlignment="1" applyProtection="1">
      <alignment horizontal="center" vertical="center"/>
      <protection locked="0" hidden="1"/>
    </xf>
    <xf numFmtId="0" fontId="4" fillId="0" borderId="64" xfId="0" applyFont="1" applyBorder="1" applyAlignment="1" applyProtection="1">
      <alignment horizontal="left" vertical="center"/>
      <protection locked="0" hidden="1"/>
    </xf>
    <xf numFmtId="0" fontId="13" fillId="0" borderId="64" xfId="0" applyFont="1" applyBorder="1" applyAlignment="1" applyProtection="1">
      <alignment horizontal="left" vertical="center"/>
      <protection locked="0" hidden="1"/>
    </xf>
    <xf numFmtId="0" fontId="13" fillId="0" borderId="66" xfId="0" applyFont="1" applyBorder="1" applyAlignment="1" applyProtection="1">
      <alignment horizontal="left" vertical="center"/>
      <protection locked="0" hidden="1"/>
    </xf>
    <xf numFmtId="0" fontId="4" fillId="0" borderId="67" xfId="0" applyFont="1" applyBorder="1" applyAlignment="1" applyProtection="1">
      <alignment horizontal="center" vertical="center"/>
      <protection locked="0" hidden="1"/>
    </xf>
    <xf numFmtId="0" fontId="4" fillId="0" borderId="68" xfId="0" applyFont="1" applyBorder="1" applyAlignment="1" applyProtection="1">
      <alignment horizontal="center" vertical="center"/>
      <protection locked="0" hidden="1"/>
    </xf>
    <xf numFmtId="0" fontId="4" fillId="0" borderId="70" xfId="0" applyFont="1" applyBorder="1" applyAlignment="1" applyProtection="1">
      <alignment horizontal="center" vertical="center"/>
      <protection locked="0" hidden="1"/>
    </xf>
    <xf numFmtId="0" fontId="4" fillId="0" borderId="82" xfId="0" applyFont="1" applyBorder="1" applyAlignment="1" applyProtection="1">
      <alignment horizontal="left" vertical="center"/>
      <protection locked="0" hidden="1"/>
    </xf>
    <xf numFmtId="0" fontId="13" fillId="0" borderId="82" xfId="0" applyFont="1" applyBorder="1" applyAlignment="1" applyProtection="1">
      <alignment horizontal="left" vertical="center"/>
      <protection locked="0" hidden="1"/>
    </xf>
    <xf numFmtId="0" fontId="13" fillId="0" borderId="84" xfId="0" applyFont="1" applyBorder="1" applyAlignment="1" applyProtection="1">
      <alignment horizontal="left" vertical="center"/>
      <protection locked="0" hidden="1"/>
    </xf>
    <xf numFmtId="0" fontId="4" fillId="0" borderId="86" xfId="0" applyFont="1" applyBorder="1" applyAlignment="1" applyProtection="1">
      <alignment horizontal="center" vertical="center"/>
      <protection locked="0" hidden="1"/>
    </xf>
    <xf numFmtId="0" fontId="4" fillId="0" borderId="85" xfId="0" applyFont="1" applyBorder="1" applyAlignment="1" applyProtection="1">
      <alignment horizontal="center" vertical="center"/>
      <protection locked="0" hidden="1"/>
    </xf>
    <xf numFmtId="0" fontId="4" fillId="0" borderId="88" xfId="0" applyFont="1" applyBorder="1" applyAlignment="1" applyProtection="1">
      <alignment horizontal="center" vertical="center"/>
      <protection locked="0" hidden="1"/>
    </xf>
    <xf numFmtId="0" fontId="4" fillId="0" borderId="81" xfId="0" applyFont="1" applyBorder="1" applyAlignment="1" applyProtection="1">
      <alignment horizontal="center" vertical="center"/>
      <protection locked="0" hidden="1"/>
    </xf>
    <xf numFmtId="0" fontId="4" fillId="0" borderId="83" xfId="0" applyFont="1" applyBorder="1" applyAlignment="1" applyProtection="1">
      <alignment horizontal="center" vertical="center"/>
      <protection locked="0" hidden="1"/>
    </xf>
    <xf numFmtId="0" fontId="8" fillId="0" borderId="9" xfId="0" applyFont="1" applyBorder="1" applyAlignment="1" applyProtection="1">
      <alignment horizontal="center" vertical="center"/>
      <protection locked="0" hidden="1"/>
    </xf>
    <xf numFmtId="0" fontId="8" fillId="0" borderId="10" xfId="0" applyFont="1" applyBorder="1" applyAlignment="1" applyProtection="1">
      <alignment horizontal="center" vertical="center"/>
      <protection locked="0" hidden="1"/>
    </xf>
    <xf numFmtId="0" fontId="8" fillId="0" borderId="90" xfId="0" applyFont="1" applyBorder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2" fontId="4" fillId="2" borderId="91" xfId="0" applyNumberFormat="1" applyFont="1" applyFill="1" applyBorder="1" applyAlignment="1" applyProtection="1">
      <alignment horizontal="center" vertical="center"/>
      <protection locked="0" hidden="1"/>
    </xf>
    <xf numFmtId="2" fontId="4" fillId="2" borderId="92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54" xfId="0" applyFont="1" applyBorder="1" applyAlignment="1" applyProtection="1">
      <alignment horizontal="center" vertical="center"/>
      <protection locked="0" hidden="1"/>
    </xf>
    <xf numFmtId="0" fontId="13" fillId="0" borderId="92" xfId="0" applyFont="1" applyBorder="1" applyAlignment="1" applyProtection="1">
      <alignment horizontal="center" vertical="center"/>
      <protection locked="0" hidden="1"/>
    </xf>
    <xf numFmtId="0" fontId="13" fillId="0" borderId="94" xfId="0" applyFont="1" applyBorder="1" applyAlignment="1" applyProtection="1">
      <alignment horizontal="center" vertical="center"/>
      <protection locked="0" hidden="1"/>
    </xf>
    <xf numFmtId="0" fontId="13" fillId="0" borderId="95" xfId="0" applyFont="1" applyBorder="1" applyAlignment="1" applyProtection="1">
      <alignment horizontal="center" vertical="center"/>
      <protection locked="0" hidden="1"/>
    </xf>
    <xf numFmtId="0" fontId="28" fillId="2" borderId="7" xfId="0" applyFont="1" applyFill="1" applyBorder="1" applyAlignment="1" applyProtection="1">
      <alignment horizontal="center" vertical="center"/>
      <protection locked="0" hidden="1"/>
    </xf>
    <xf numFmtId="0" fontId="28" fillId="2" borderId="8" xfId="0" applyFont="1" applyFill="1" applyBorder="1" applyAlignment="1" applyProtection="1">
      <alignment horizontal="center" vertical="center"/>
      <protection locked="0" hidden="1"/>
    </xf>
    <xf numFmtId="0" fontId="4" fillId="0" borderId="92" xfId="0" applyFont="1" applyBorder="1" applyAlignment="1" applyProtection="1">
      <alignment horizontal="center" vertical="center"/>
      <protection locked="0" hidden="1"/>
    </xf>
    <xf numFmtId="0" fontId="4" fillId="0" borderId="95" xfId="0" applyFont="1" applyBorder="1" applyAlignment="1" applyProtection="1">
      <alignment horizontal="center" vertical="center"/>
      <protection locked="0" hidden="1"/>
    </xf>
    <xf numFmtId="0" fontId="27" fillId="0" borderId="54" xfId="0" applyFont="1" applyBorder="1" applyAlignment="1" applyProtection="1">
      <alignment horizontal="center" vertical="center"/>
      <protection locked="0" hidden="1"/>
    </xf>
    <xf numFmtId="0" fontId="27" fillId="0" borderId="92" xfId="0" applyFont="1" applyBorder="1" applyAlignment="1" applyProtection="1">
      <alignment horizontal="center" vertical="center"/>
      <protection locked="0" hidden="1"/>
    </xf>
    <xf numFmtId="0" fontId="27" fillId="0" borderId="95" xfId="0" applyFont="1" applyBorder="1" applyAlignment="1" applyProtection="1">
      <alignment horizontal="center" vertical="center"/>
      <protection locked="0" hidden="1"/>
    </xf>
    <xf numFmtId="0" fontId="4" fillId="0" borderId="60" xfId="0" applyFont="1" applyBorder="1" applyAlignment="1" applyProtection="1">
      <alignment horizontal="center" vertical="center"/>
      <protection locked="0" hidden="1"/>
    </xf>
    <xf numFmtId="0" fontId="4" fillId="0" borderId="61" xfId="0" applyFont="1" applyBorder="1" applyAlignment="1" applyProtection="1">
      <alignment horizontal="center" vertical="center"/>
      <protection locked="0" hidden="1"/>
    </xf>
    <xf numFmtId="0" fontId="4" fillId="0" borderId="99" xfId="0" applyFont="1" applyBorder="1" applyAlignment="1" applyProtection="1">
      <alignment horizontal="center" vertical="center"/>
      <protection locked="0" hidden="1"/>
    </xf>
    <xf numFmtId="0" fontId="4" fillId="0" borderId="97" xfId="0" applyFont="1" applyBorder="1" applyAlignment="1" applyProtection="1">
      <alignment horizontal="center" vertical="center"/>
      <protection locked="0" hidden="1"/>
    </xf>
    <xf numFmtId="0" fontId="27" fillId="0" borderId="100" xfId="0" applyFont="1" applyBorder="1" applyAlignment="1" applyProtection="1">
      <alignment horizontal="center" vertical="center"/>
      <protection locked="0" hidden="1"/>
    </xf>
    <xf numFmtId="0" fontId="27" fillId="0" borderId="99" xfId="0" applyFont="1" applyBorder="1" applyAlignment="1" applyProtection="1">
      <alignment horizontal="center" vertical="center"/>
      <protection locked="0" hidden="1"/>
    </xf>
    <xf numFmtId="0" fontId="27" fillId="0" borderId="97" xfId="0" applyFont="1" applyBorder="1" applyAlignment="1" applyProtection="1">
      <alignment horizontal="center" vertical="center"/>
      <protection locked="0" hidden="1"/>
    </xf>
    <xf numFmtId="2" fontId="4" fillId="2" borderId="105" xfId="0" applyNumberFormat="1" applyFont="1" applyFill="1" applyBorder="1" applyAlignment="1" applyProtection="1">
      <alignment horizontal="center" vertical="center"/>
      <protection locked="0" hidden="1"/>
    </xf>
    <xf numFmtId="2" fontId="4" fillId="2" borderId="106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09" xfId="0" applyFont="1" applyBorder="1" applyAlignment="1" applyProtection="1">
      <alignment horizontal="center" vertical="center"/>
      <protection locked="0" hidden="1"/>
    </xf>
    <xf numFmtId="0" fontId="13" fillId="0" borderId="108" xfId="0" applyFont="1" applyBorder="1" applyAlignment="1" applyProtection="1">
      <alignment horizontal="center" vertical="center"/>
      <protection locked="0" hidden="1"/>
    </xf>
    <xf numFmtId="0" fontId="13" fillId="0" borderId="110" xfId="0" applyFont="1" applyBorder="1" applyAlignment="1" applyProtection="1">
      <alignment horizontal="center" vertical="center"/>
      <protection locked="0" hidden="1"/>
    </xf>
    <xf numFmtId="0" fontId="13" fillId="0" borderId="106" xfId="0" applyFont="1" applyBorder="1" applyAlignment="1" applyProtection="1">
      <alignment horizontal="center" vertical="center"/>
      <protection locked="0" hidden="1"/>
    </xf>
    <xf numFmtId="0" fontId="28" fillId="2" borderId="45" xfId="0" applyFont="1" applyFill="1" applyBorder="1" applyAlignment="1" applyProtection="1">
      <alignment horizontal="center" vertical="center"/>
      <protection locked="0" hidden="1"/>
    </xf>
    <xf numFmtId="0" fontId="28" fillId="2" borderId="112" xfId="0" applyFont="1" applyFill="1" applyBorder="1" applyAlignment="1" applyProtection="1">
      <alignment horizontal="center" vertical="center"/>
      <protection locked="0" hidden="1"/>
    </xf>
    <xf numFmtId="0" fontId="4" fillId="0" borderId="108" xfId="0" applyFont="1" applyBorder="1" applyAlignment="1" applyProtection="1">
      <alignment horizontal="center" vertical="center"/>
      <protection locked="0" hidden="1"/>
    </xf>
    <xf numFmtId="0" fontId="4" fillId="0" borderId="106" xfId="0" applyFont="1" applyBorder="1" applyAlignment="1" applyProtection="1">
      <alignment horizontal="center" vertical="center"/>
      <protection locked="0" hidden="1"/>
    </xf>
    <xf numFmtId="0" fontId="27" fillId="0" borderId="109" xfId="0" applyFont="1" applyBorder="1" applyAlignment="1" applyProtection="1">
      <alignment horizontal="center" vertical="center"/>
      <protection locked="0" hidden="1"/>
    </xf>
    <xf numFmtId="0" fontId="27" fillId="0" borderId="108" xfId="0" applyFont="1" applyBorder="1" applyAlignment="1" applyProtection="1">
      <alignment horizontal="center" vertical="center"/>
      <protection locked="0" hidden="1"/>
    </xf>
    <xf numFmtId="0" fontId="27" fillId="0" borderId="106" xfId="0" applyFont="1" applyBorder="1" applyAlignment="1" applyProtection="1">
      <alignment horizontal="center" vertical="center"/>
      <protection locked="0" hidden="1"/>
    </xf>
    <xf numFmtId="2" fontId="4" fillId="2" borderId="96" xfId="0" applyNumberFormat="1" applyFont="1" applyFill="1" applyBorder="1" applyAlignment="1" applyProtection="1">
      <alignment horizontal="center" vertical="center"/>
      <protection locked="0" hidden="1"/>
    </xf>
    <xf numFmtId="2" fontId="4" fillId="2" borderId="97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00" xfId="0" applyFont="1" applyBorder="1" applyAlignment="1" applyProtection="1">
      <alignment horizontal="center" vertical="center"/>
      <protection locked="0" hidden="1"/>
    </xf>
    <xf numFmtId="0" fontId="13" fillId="0" borderId="99" xfId="0" applyFont="1" applyBorder="1" applyAlignment="1" applyProtection="1">
      <alignment horizontal="center" vertical="center"/>
      <protection locked="0" hidden="1"/>
    </xf>
    <xf numFmtId="0" fontId="13" fillId="0" borderId="101" xfId="0" applyFont="1" applyBorder="1" applyAlignment="1" applyProtection="1">
      <alignment horizontal="center" vertical="center"/>
      <protection locked="0" hidden="1"/>
    </xf>
    <xf numFmtId="0" fontId="13" fillId="0" borderId="97" xfId="0" applyFont="1" applyBorder="1" applyAlignment="1" applyProtection="1">
      <alignment horizontal="center" vertical="center"/>
      <protection locked="0" hidden="1"/>
    </xf>
    <xf numFmtId="0" fontId="28" fillId="2" borderId="103" xfId="0" applyFont="1" applyFill="1" applyBorder="1" applyAlignment="1" applyProtection="1">
      <alignment horizontal="center" vertical="center"/>
      <protection locked="0" hidden="1"/>
    </xf>
    <xf numFmtId="0" fontId="28" fillId="2" borderId="104" xfId="0" applyFont="1" applyFill="1" applyBorder="1" applyAlignment="1" applyProtection="1">
      <alignment horizontal="center" vertical="center"/>
      <protection locked="0" hidden="1"/>
    </xf>
    <xf numFmtId="0" fontId="4" fillId="0" borderId="125" xfId="0" applyFont="1" applyBorder="1" applyAlignment="1" applyProtection="1">
      <alignment horizontal="center" vertical="center"/>
      <protection locked="0" hidden="1"/>
    </xf>
    <xf numFmtId="0" fontId="4" fillId="0" borderId="116" xfId="0" applyFont="1" applyBorder="1" applyAlignment="1" applyProtection="1">
      <alignment horizontal="center" vertical="center"/>
      <protection locked="0" hidden="1"/>
    </xf>
    <xf numFmtId="0" fontId="27" fillId="0" borderId="119" xfId="0" applyFont="1" applyBorder="1" applyAlignment="1" applyProtection="1">
      <alignment horizontal="center" vertical="center"/>
      <protection locked="0" hidden="1"/>
    </xf>
    <xf numFmtId="0" fontId="27" fillId="0" borderId="118" xfId="0" applyFont="1" applyBorder="1" applyAlignment="1" applyProtection="1">
      <alignment horizontal="center" vertical="center"/>
      <protection locked="0" hidden="1"/>
    </xf>
    <xf numFmtId="0" fontId="27" fillId="0" borderId="121" xfId="0" applyFont="1" applyBorder="1" applyAlignment="1" applyProtection="1">
      <alignment horizontal="center" vertical="center"/>
      <protection locked="0" hidden="1"/>
    </xf>
    <xf numFmtId="2" fontId="4" fillId="2" borderId="115" xfId="0" applyNumberFormat="1" applyFont="1" applyFill="1" applyBorder="1" applyAlignment="1" applyProtection="1">
      <alignment horizontal="center" vertical="center"/>
      <protection locked="0" hidden="1"/>
    </xf>
    <xf numFmtId="2" fontId="4" fillId="2" borderId="116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119" xfId="0" applyFont="1" applyBorder="1" applyAlignment="1" applyProtection="1">
      <alignment horizontal="center" vertical="center"/>
      <protection locked="0" hidden="1"/>
    </xf>
    <xf numFmtId="0" fontId="13" fillId="0" borderId="118" xfId="0" applyFont="1" applyBorder="1" applyAlignment="1" applyProtection="1">
      <alignment horizontal="center" vertical="center"/>
      <protection locked="0" hidden="1"/>
    </xf>
    <xf numFmtId="0" fontId="13" fillId="0" borderId="120" xfId="0" applyFont="1" applyBorder="1" applyAlignment="1" applyProtection="1">
      <alignment horizontal="center" vertical="center"/>
      <protection locked="0" hidden="1"/>
    </xf>
    <xf numFmtId="0" fontId="13" fillId="0" borderId="121" xfId="0" applyFont="1" applyBorder="1" applyAlignment="1" applyProtection="1">
      <alignment horizontal="center" vertical="center"/>
      <protection locked="0" hidden="1"/>
    </xf>
    <xf numFmtId="0" fontId="28" fillId="2" borderId="123" xfId="0" applyFont="1" applyFill="1" applyBorder="1" applyAlignment="1" applyProtection="1">
      <alignment horizontal="center" vertical="center"/>
      <protection locked="0" hidden="1"/>
    </xf>
    <xf numFmtId="0" fontId="28" fillId="2" borderId="124" xfId="0" applyFont="1" applyFill="1" applyBorder="1" applyAlignment="1" applyProtection="1">
      <alignment horizontal="center" vertical="center"/>
      <protection locked="0" hidden="1"/>
    </xf>
    <xf numFmtId="0" fontId="24" fillId="0" borderId="73" xfId="0" applyFont="1" applyBorder="1" applyAlignment="1" applyProtection="1">
      <alignment horizontal="left" vertical="center"/>
      <protection locked="0" hidden="1"/>
    </xf>
    <xf numFmtId="0" fontId="24" fillId="0" borderId="75" xfId="0" applyFont="1" applyBorder="1" applyAlignment="1" applyProtection="1">
      <alignment horizontal="left" vertical="center"/>
      <protection locked="0" hidden="1"/>
    </xf>
    <xf numFmtId="0" fontId="39" fillId="0" borderId="64" xfId="0" applyFont="1" applyBorder="1" applyAlignment="1" applyProtection="1">
      <alignment horizontal="left" vertical="center"/>
      <protection locked="0" hidden="1"/>
    </xf>
    <xf numFmtId="0" fontId="24" fillId="0" borderId="64" xfId="0" applyFont="1" applyBorder="1" applyAlignment="1" applyProtection="1">
      <alignment horizontal="left" vertical="center"/>
      <protection locked="0" hidden="1"/>
    </xf>
    <xf numFmtId="0" fontId="24" fillId="0" borderId="66" xfId="0" applyFont="1" applyBorder="1" applyAlignment="1" applyProtection="1">
      <alignment horizontal="left" vertical="center"/>
      <protection locked="0" hidden="1"/>
    </xf>
    <xf numFmtId="0" fontId="13" fillId="0" borderId="54" xfId="0" applyFont="1" applyBorder="1" applyAlignment="1" applyProtection="1">
      <alignment horizontal="left" vertical="center"/>
      <protection locked="0" hidden="1"/>
    </xf>
    <xf numFmtId="0" fontId="13" fillId="0" borderId="92" xfId="0" applyFont="1" applyBorder="1" applyAlignment="1" applyProtection="1">
      <alignment horizontal="left" vertical="center"/>
      <protection locked="0" hidden="1"/>
    </xf>
    <xf numFmtId="0" fontId="13" fillId="0" borderId="94" xfId="0" applyFont="1" applyBorder="1" applyAlignment="1" applyProtection="1">
      <alignment horizontal="left" vertical="center"/>
      <protection locked="0" hidden="1"/>
    </xf>
    <xf numFmtId="0" fontId="13" fillId="0" borderId="95" xfId="0" applyFont="1" applyBorder="1" applyAlignment="1" applyProtection="1">
      <alignment horizontal="left" vertical="center"/>
      <protection locked="0" hidden="1"/>
    </xf>
    <xf numFmtId="0" fontId="13" fillId="0" borderId="109" xfId="0" applyFont="1" applyBorder="1" applyAlignment="1" applyProtection="1">
      <alignment horizontal="left" vertical="center"/>
      <protection locked="0" hidden="1"/>
    </xf>
    <xf numFmtId="0" fontId="13" fillId="0" borderId="108" xfId="0" applyFont="1" applyBorder="1" applyAlignment="1" applyProtection="1">
      <alignment horizontal="left" vertical="center"/>
      <protection locked="0" hidden="1"/>
    </xf>
    <xf numFmtId="0" fontId="13" fillId="0" borderId="110" xfId="0" applyFont="1" applyBorder="1" applyAlignment="1" applyProtection="1">
      <alignment horizontal="left" vertical="center"/>
      <protection locked="0" hidden="1"/>
    </xf>
    <xf numFmtId="0" fontId="13" fillId="0" borderId="106" xfId="0" applyFont="1" applyBorder="1" applyAlignment="1" applyProtection="1">
      <alignment horizontal="left" vertical="center"/>
      <protection locked="0" hidden="1"/>
    </xf>
    <xf numFmtId="0" fontId="13" fillId="0" borderId="100" xfId="0" applyFont="1" applyBorder="1" applyAlignment="1" applyProtection="1">
      <alignment horizontal="left" vertical="center"/>
      <protection locked="0" hidden="1"/>
    </xf>
    <xf numFmtId="0" fontId="13" fillId="0" borderId="99" xfId="0" applyFont="1" applyBorder="1" applyAlignment="1" applyProtection="1">
      <alignment horizontal="left" vertical="center"/>
      <protection locked="0" hidden="1"/>
    </xf>
    <xf numFmtId="0" fontId="13" fillId="0" borderId="101" xfId="0" applyFont="1" applyBorder="1" applyAlignment="1" applyProtection="1">
      <alignment horizontal="left" vertical="center"/>
      <protection locked="0" hidden="1"/>
    </xf>
    <xf numFmtId="0" fontId="13" fillId="0" borderId="97" xfId="0" applyFont="1" applyBorder="1" applyAlignment="1" applyProtection="1">
      <alignment horizontal="left" vertical="center"/>
      <protection locked="0" hidden="1"/>
    </xf>
    <xf numFmtId="0" fontId="13" fillId="0" borderId="119" xfId="0" applyFont="1" applyBorder="1" applyAlignment="1" applyProtection="1">
      <alignment horizontal="left" vertical="center"/>
      <protection locked="0" hidden="1"/>
    </xf>
    <xf numFmtId="0" fontId="13" fillId="0" borderId="118" xfId="0" applyFont="1" applyBorder="1" applyAlignment="1" applyProtection="1">
      <alignment horizontal="left" vertical="center"/>
      <protection locked="0" hidden="1"/>
    </xf>
    <xf numFmtId="0" fontId="13" fillId="0" borderId="120" xfId="0" applyFont="1" applyBorder="1" applyAlignment="1" applyProtection="1">
      <alignment horizontal="left" vertical="center"/>
      <protection locked="0" hidden="1"/>
    </xf>
    <xf numFmtId="0" fontId="13" fillId="0" borderId="121" xfId="0" applyFont="1" applyBorder="1" applyAlignment="1" applyProtection="1">
      <alignment horizontal="left" vertical="center"/>
      <protection locked="0" hidden="1"/>
    </xf>
    <xf numFmtId="0" fontId="32" fillId="10" borderId="0" xfId="2" applyFont="1" applyFill="1" applyAlignment="1">
      <alignment horizontal="center" vertical="center"/>
    </xf>
    <xf numFmtId="0" fontId="0" fillId="0" borderId="82" xfId="0" applyBorder="1" applyAlignment="1" applyProtection="1">
      <alignment horizontal="left" vertical="center"/>
      <protection locked="0" hidden="1"/>
    </xf>
    <xf numFmtId="0" fontId="27" fillId="0" borderId="64" xfId="0" applyFont="1" applyBorder="1" applyAlignment="1" applyProtection="1">
      <alignment horizontal="left" vertical="center"/>
      <protection locked="0" hidden="1"/>
    </xf>
    <xf numFmtId="0" fontId="27" fillId="0" borderId="66" xfId="0" applyFont="1" applyBorder="1" applyAlignment="1" applyProtection="1">
      <alignment horizontal="left" vertical="center"/>
      <protection locked="0" hidden="1"/>
    </xf>
    <xf numFmtId="0" fontId="39" fillId="0" borderId="82" xfId="0" applyFont="1" applyBorder="1" applyAlignment="1" applyProtection="1">
      <alignment horizontal="left" vertical="center"/>
      <protection locked="0" hidden="1"/>
    </xf>
    <xf numFmtId="0" fontId="39" fillId="0" borderId="73" xfId="0" applyFont="1" applyBorder="1" applyAlignment="1" applyProtection="1">
      <alignment horizontal="left" vertical="center"/>
      <protection locked="0" hidden="1"/>
    </xf>
    <xf numFmtId="0" fontId="4" fillId="0" borderId="15" xfId="0" applyFont="1" applyBorder="1" applyAlignment="1" applyProtection="1">
      <alignment horizontal="left" vertical="center"/>
      <protection locked="0" hidden="1"/>
    </xf>
    <xf numFmtId="0" fontId="4" fillId="0" borderId="2" xfId="0" applyFont="1" applyBorder="1" applyAlignment="1" applyProtection="1">
      <alignment horizontal="left" vertical="center"/>
      <protection locked="0" hidden="1"/>
    </xf>
    <xf numFmtId="0" fontId="4" fillId="0" borderId="157" xfId="0" applyFont="1" applyBorder="1" applyAlignment="1" applyProtection="1">
      <alignment horizontal="center" vertical="center"/>
      <protection locked="0" hidden="1"/>
    </xf>
    <xf numFmtId="0" fontId="4" fillId="0" borderId="159" xfId="0" applyFont="1" applyBorder="1" applyAlignment="1" applyProtection="1">
      <alignment horizontal="center" vertical="center"/>
      <protection locked="0" hidden="1"/>
    </xf>
    <xf numFmtId="0" fontId="0" fillId="0" borderId="64" xfId="0" applyBorder="1" applyAlignment="1" applyProtection="1">
      <alignment horizontal="left" vertical="center"/>
      <protection locked="0" hidden="1"/>
    </xf>
    <xf numFmtId="0" fontId="4" fillId="0" borderId="15" xfId="0" applyFont="1" applyBorder="1" applyAlignment="1" applyProtection="1">
      <alignment vertical="center"/>
      <protection locked="0" hidden="1"/>
    </xf>
    <xf numFmtId="0" fontId="4" fillId="0" borderId="2" xfId="0" applyFont="1" applyBorder="1" applyAlignment="1" applyProtection="1">
      <alignment vertical="center"/>
      <protection locked="0" hidden="1"/>
    </xf>
    <xf numFmtId="0" fontId="3" fillId="0" borderId="141" xfId="3" applyBorder="1" applyAlignment="1">
      <alignment horizontal="center"/>
    </xf>
    <xf numFmtId="0" fontId="3" fillId="0" borderId="144" xfId="3" applyBorder="1" applyAlignment="1">
      <alignment horizontal="center"/>
    </xf>
    <xf numFmtId="0" fontId="36" fillId="0" borderId="145" xfId="3" applyFont="1" applyBorder="1" applyAlignment="1">
      <alignment horizontal="left"/>
    </xf>
    <xf numFmtId="0" fontId="36" fillId="0" borderId="146" xfId="3" applyFont="1" applyBorder="1" applyAlignment="1">
      <alignment horizontal="left"/>
    </xf>
    <xf numFmtId="0" fontId="1" fillId="0" borderId="145" xfId="3" applyFont="1" applyBorder="1" applyAlignment="1">
      <alignment horizontal="left"/>
    </xf>
    <xf numFmtId="0" fontId="3" fillId="0" borderId="146" xfId="3" applyBorder="1" applyAlignment="1">
      <alignment horizontal="left"/>
    </xf>
    <xf numFmtId="0" fontId="36" fillId="0" borderId="78" xfId="3" applyFont="1" applyBorder="1" applyAlignment="1">
      <alignment horizontal="left"/>
    </xf>
    <xf numFmtId="0" fontId="36" fillId="0" borderId="77" xfId="3" applyFont="1" applyBorder="1" applyAlignment="1">
      <alignment horizontal="left"/>
    </xf>
    <xf numFmtId="0" fontId="1" fillId="0" borderId="78" xfId="3" applyFont="1" applyBorder="1" applyAlignment="1">
      <alignment horizontal="left"/>
    </xf>
    <xf numFmtId="0" fontId="3" fillId="0" borderId="77" xfId="3" applyBorder="1" applyAlignment="1">
      <alignment horizontal="left"/>
    </xf>
    <xf numFmtId="0" fontId="36" fillId="0" borderId="142" xfId="3" applyFont="1" applyBorder="1" applyAlignment="1">
      <alignment horizontal="left"/>
    </xf>
    <xf numFmtId="0" fontId="36" fillId="0" borderId="143" xfId="3" applyFont="1" applyBorder="1" applyAlignment="1">
      <alignment horizontal="left"/>
    </xf>
    <xf numFmtId="0" fontId="1" fillId="0" borderId="142" xfId="3" applyFont="1" applyBorder="1" applyAlignment="1">
      <alignment horizontal="left"/>
    </xf>
    <xf numFmtId="0" fontId="3" fillId="0" borderId="143" xfId="3" applyBorder="1" applyAlignment="1">
      <alignment horizontal="left"/>
    </xf>
    <xf numFmtId="0" fontId="3" fillId="0" borderId="142" xfId="3" applyBorder="1" applyAlignment="1">
      <alignment horizontal="left"/>
    </xf>
    <xf numFmtId="49" fontId="9" fillId="0" borderId="2" xfId="0" applyNumberFormat="1" applyFont="1" applyBorder="1" applyAlignment="1" applyProtection="1">
      <alignment horizontal="left" vertical="center"/>
      <protection locked="0" hidden="1"/>
    </xf>
    <xf numFmtId="49" fontId="9" fillId="0" borderId="16" xfId="0" applyNumberFormat="1" applyFont="1" applyBorder="1" applyAlignment="1" applyProtection="1">
      <alignment horizontal="left" vertical="center"/>
      <protection locked="0" hidden="1"/>
    </xf>
    <xf numFmtId="49" fontId="5" fillId="0" borderId="2" xfId="0" applyNumberFormat="1" applyFont="1" applyBorder="1" applyAlignment="1" applyProtection="1">
      <alignment horizontal="left" vertical="center"/>
      <protection locked="0" hidden="1"/>
    </xf>
    <xf numFmtId="49" fontId="5" fillId="0" borderId="16" xfId="0" applyNumberFormat="1" applyFont="1" applyBorder="1" applyAlignment="1" applyProtection="1">
      <alignment horizontal="left" vertical="center"/>
      <protection locked="0" hidden="1"/>
    </xf>
    <xf numFmtId="0" fontId="0" fillId="16" borderId="22" xfId="1" applyFont="1" applyFill="1" applyBorder="1" applyAlignment="1">
      <alignment horizontal="left" vertical="center"/>
    </xf>
  </cellXfs>
  <cellStyles count="5">
    <cellStyle name="Normal 2" xfId="2" xr:uid="{00000000-0005-0000-0000-000000000000}"/>
    <cellStyle name="Normal 3" xfId="3" xr:uid="{00000000-0005-0000-0000-000001000000}"/>
    <cellStyle name="Normální" xfId="0" builtinId="0"/>
    <cellStyle name="Normální 2" xfId="4" xr:uid="{00000000-0005-0000-0000-000003000000}"/>
    <cellStyle name="normální_Presenční listina - jednotlivci 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368165" y="148780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291965" y="1744980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</xdr:row>
      <xdr:rowOff>68580</xdr:rowOff>
    </xdr:from>
    <xdr:to>
      <xdr:col>14</xdr:col>
      <xdr:colOff>335280</xdr:colOff>
      <xdr:row>3</xdr:row>
      <xdr:rowOff>312420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3491865" y="1363980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577465" y="7162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32385</xdr:rowOff>
    </xdr:from>
    <xdr:to>
      <xdr:col>22</xdr:col>
      <xdr:colOff>100965</xdr:colOff>
      <xdr:row>20</xdr:row>
      <xdr:rowOff>228600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4337685" y="540448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4291965" y="7317105"/>
          <a:ext cx="75628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3491865" y="6936105"/>
          <a:ext cx="748665" cy="2438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53340</xdr:colOff>
      <xdr:row>17</xdr:row>
      <xdr:rowOff>45720</xdr:rowOff>
    </xdr:from>
    <xdr:to>
      <xdr:col>12</xdr:col>
      <xdr:colOff>0</xdr:colOff>
      <xdr:row>17</xdr:row>
      <xdr:rowOff>251460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621280" y="461010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7620</xdr:colOff>
      <xdr:row>35</xdr:row>
      <xdr:rowOff>38100</xdr:rowOff>
    </xdr:from>
    <xdr:to>
      <xdr:col>22</xdr:col>
      <xdr:colOff>83820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4320540" y="10332720"/>
          <a:ext cx="53340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106680</xdr:colOff>
      <xdr:row>34</xdr:row>
      <xdr:rowOff>45720</xdr:rowOff>
    </xdr:from>
    <xdr:to>
      <xdr:col>17</xdr:col>
      <xdr:colOff>129540</xdr:colOff>
      <xdr:row>34</xdr:row>
      <xdr:rowOff>243840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3832860" y="1007364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30480</xdr:colOff>
      <xdr:row>33</xdr:row>
      <xdr:rowOff>30480</xdr:rowOff>
    </xdr:from>
    <xdr:to>
      <xdr:col>14</xdr:col>
      <xdr:colOff>182880</xdr:colOff>
      <xdr:row>33</xdr:row>
      <xdr:rowOff>228600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3169920" y="97917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36195</xdr:colOff>
      <xdr:row>32</xdr:row>
      <xdr:rowOff>70485</xdr:rowOff>
    </xdr:from>
    <xdr:to>
      <xdr:col>11</xdr:col>
      <xdr:colOff>173355</xdr:colOff>
      <xdr:row>32</xdr:row>
      <xdr:rowOff>266700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604135" y="955738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38100</xdr:rowOff>
    </xdr:from>
    <xdr:to>
      <xdr:col>22</xdr:col>
      <xdr:colOff>110490</xdr:colOff>
      <xdr:row>50</xdr:row>
      <xdr:rowOff>234315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4347210" y="1424178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38100</xdr:rowOff>
    </xdr:from>
    <xdr:to>
      <xdr:col>17</xdr:col>
      <xdr:colOff>76200</xdr:colOff>
      <xdr:row>49</xdr:row>
      <xdr:rowOff>236220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3779520" y="139750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22860</xdr:colOff>
      <xdr:row>48</xdr:row>
      <xdr:rowOff>30480</xdr:rowOff>
    </xdr:from>
    <xdr:to>
      <xdr:col>14</xdr:col>
      <xdr:colOff>175260</xdr:colOff>
      <xdr:row>48</xdr:row>
      <xdr:rowOff>228600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3162300" y="137007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30480</xdr:colOff>
      <xdr:row>47</xdr:row>
      <xdr:rowOff>38100</xdr:rowOff>
    </xdr:from>
    <xdr:to>
      <xdr:col>11</xdr:col>
      <xdr:colOff>167640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2598420" y="1343406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9" name="AutoShape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20" name="AutoShap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3192780" y="99822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rrowheads="1"/>
        </xdr:cNvSpPr>
      </xdr:nvSpPr>
      <xdr:spPr bwMode="auto">
        <a:xfrm>
          <a:off x="3192780" y="99822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4366260" y="149352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79845</xdr:colOff>
      <xdr:row>4</xdr:row>
      <xdr:rowOff>28824</xdr:rowOff>
    </xdr:from>
    <xdr:to>
      <xdr:col>17</xdr:col>
      <xdr:colOff>102705</xdr:colOff>
      <xdr:row>4</xdr:row>
      <xdr:rowOff>226944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3823584" y="1221520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26836</xdr:colOff>
      <xdr:row>3</xdr:row>
      <xdr:rowOff>42076</xdr:rowOff>
    </xdr:from>
    <xdr:to>
      <xdr:col>14</xdr:col>
      <xdr:colOff>179236</xdr:colOff>
      <xdr:row>3</xdr:row>
      <xdr:rowOff>240196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3180853" y="969728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2583180" y="69532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44644</xdr:colOff>
      <xdr:row>20</xdr:row>
      <xdr:rowOff>46631</xdr:rowOff>
    </xdr:from>
    <xdr:to>
      <xdr:col>22</xdr:col>
      <xdr:colOff>120844</xdr:colOff>
      <xdr:row>20</xdr:row>
      <xdr:rowOff>242846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4417861" y="5407135"/>
          <a:ext cx="540026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3779520" y="51739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3192780" y="490728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2613660" y="460248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29486</xdr:colOff>
      <xdr:row>35</xdr:row>
      <xdr:rowOff>38100</xdr:rowOff>
    </xdr:from>
    <xdr:to>
      <xdr:col>22</xdr:col>
      <xdr:colOff>105686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4362947" y="10315161"/>
          <a:ext cx="540026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112975</xdr:colOff>
      <xdr:row>34</xdr:row>
      <xdr:rowOff>42076</xdr:rowOff>
    </xdr:from>
    <xdr:to>
      <xdr:col>17</xdr:col>
      <xdr:colOff>135835</xdr:colOff>
      <xdr:row>34</xdr:row>
      <xdr:rowOff>240196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3856714" y="10054093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26835</xdr:colOff>
      <xdr:row>33</xdr:row>
      <xdr:rowOff>42075</xdr:rowOff>
    </xdr:from>
    <xdr:to>
      <xdr:col>14</xdr:col>
      <xdr:colOff>179235</xdr:colOff>
      <xdr:row>33</xdr:row>
      <xdr:rowOff>240195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3180852" y="9789049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2611755" y="95269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4347210" y="1423416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99722</xdr:colOff>
      <xdr:row>49</xdr:row>
      <xdr:rowOff>35450</xdr:rowOff>
    </xdr:from>
    <xdr:to>
      <xdr:col>17</xdr:col>
      <xdr:colOff>122582</xdr:colOff>
      <xdr:row>49</xdr:row>
      <xdr:rowOff>233570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3843461" y="13950233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33462</xdr:colOff>
      <xdr:row>48</xdr:row>
      <xdr:rowOff>55329</xdr:rowOff>
    </xdr:from>
    <xdr:to>
      <xdr:col>14</xdr:col>
      <xdr:colOff>185862</xdr:colOff>
      <xdr:row>48</xdr:row>
      <xdr:rowOff>253449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3187479" y="13705068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36112</xdr:colOff>
      <xdr:row>47</xdr:row>
      <xdr:rowOff>51352</xdr:rowOff>
    </xdr:from>
    <xdr:to>
      <xdr:col>11</xdr:col>
      <xdr:colOff>173272</xdr:colOff>
      <xdr:row>47</xdr:row>
      <xdr:rowOff>257092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2613660" y="13429422"/>
          <a:ext cx="521473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3779520" y="51739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3192780" y="490728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rrowheads="1"/>
        </xdr:cNvSpPr>
      </xdr:nvSpPr>
      <xdr:spPr bwMode="auto">
        <a:xfrm>
          <a:off x="4366260" y="149352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33461</xdr:colOff>
      <xdr:row>3</xdr:row>
      <xdr:rowOff>55328</xdr:rowOff>
    </xdr:from>
    <xdr:to>
      <xdr:col>14</xdr:col>
      <xdr:colOff>185861</xdr:colOff>
      <xdr:row>3</xdr:row>
      <xdr:rowOff>253448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Arrowheads="1"/>
        </xdr:cNvSpPr>
      </xdr:nvSpPr>
      <xdr:spPr bwMode="auto">
        <a:xfrm>
          <a:off x="3187478" y="982980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48370</xdr:colOff>
      <xdr:row>2</xdr:row>
      <xdr:rowOff>40005</xdr:rowOff>
    </xdr:from>
    <xdr:to>
      <xdr:col>11</xdr:col>
      <xdr:colOff>185530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2625918" y="695988"/>
          <a:ext cx="521473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40005</xdr:rowOff>
    </xdr:from>
    <xdr:to>
      <xdr:col>22</xdr:col>
      <xdr:colOff>100965</xdr:colOff>
      <xdr:row>20</xdr:row>
      <xdr:rowOff>236220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Arrowheads="1"/>
        </xdr:cNvSpPr>
      </xdr:nvSpPr>
      <xdr:spPr bwMode="auto">
        <a:xfrm>
          <a:off x="4337685" y="541210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93097</xdr:colOff>
      <xdr:row>19</xdr:row>
      <xdr:rowOff>48702</xdr:rowOff>
    </xdr:from>
    <xdr:to>
      <xdr:col>17</xdr:col>
      <xdr:colOff>115957</xdr:colOff>
      <xdr:row>19</xdr:row>
      <xdr:rowOff>246822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Arrowheads="1"/>
        </xdr:cNvSpPr>
      </xdr:nvSpPr>
      <xdr:spPr bwMode="auto">
        <a:xfrm>
          <a:off x="3836836" y="5144163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26836</xdr:colOff>
      <xdr:row>18</xdr:row>
      <xdr:rowOff>55328</xdr:rowOff>
    </xdr:from>
    <xdr:to>
      <xdr:col>14</xdr:col>
      <xdr:colOff>179236</xdr:colOff>
      <xdr:row>18</xdr:row>
      <xdr:rowOff>253448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3180853" y="4885745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2613660" y="460248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22860</xdr:colOff>
      <xdr:row>35</xdr:row>
      <xdr:rowOff>38100</xdr:rowOff>
    </xdr:from>
    <xdr:to>
      <xdr:col>22</xdr:col>
      <xdr:colOff>99060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Arrowheads="1"/>
        </xdr:cNvSpPr>
      </xdr:nvSpPr>
      <xdr:spPr bwMode="auto">
        <a:xfrm>
          <a:off x="4335780" y="10332720"/>
          <a:ext cx="53340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Arrowheads="1"/>
        </xdr:cNvSpPr>
      </xdr:nvSpPr>
      <xdr:spPr bwMode="auto">
        <a:xfrm>
          <a:off x="2611755" y="95269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Arrowheads="1"/>
        </xdr:cNvSpPr>
      </xdr:nvSpPr>
      <xdr:spPr bwMode="auto">
        <a:xfrm>
          <a:off x="4347210" y="1423416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</xdr:colOff>
      <xdr:row>47</xdr:row>
      <xdr:rowOff>38100</xdr:rowOff>
    </xdr:from>
    <xdr:to>
      <xdr:col>11</xdr:col>
      <xdr:colOff>160020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Arrowheads="1"/>
        </xdr:cNvSpPr>
      </xdr:nvSpPr>
      <xdr:spPr bwMode="auto">
        <a:xfrm>
          <a:off x="2590800" y="1343406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4366260" y="149352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</xdr:row>
      <xdr:rowOff>68580</xdr:rowOff>
    </xdr:from>
    <xdr:to>
      <xdr:col>14</xdr:col>
      <xdr:colOff>335280</xdr:colOff>
      <xdr:row>3</xdr:row>
      <xdr:rowOff>312420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3192780" y="99822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2583180" y="69532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40005</xdr:rowOff>
    </xdr:from>
    <xdr:to>
      <xdr:col>22</xdr:col>
      <xdr:colOff>100965</xdr:colOff>
      <xdr:row>20</xdr:row>
      <xdr:rowOff>236220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4337685" y="5412105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3779520" y="51739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3192780" y="490728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2613660" y="460248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22860</xdr:colOff>
      <xdr:row>35</xdr:row>
      <xdr:rowOff>38100</xdr:rowOff>
    </xdr:from>
    <xdr:to>
      <xdr:col>22</xdr:col>
      <xdr:colOff>99060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 noChangeArrowheads="1"/>
        </xdr:cNvSpPr>
      </xdr:nvSpPr>
      <xdr:spPr bwMode="auto">
        <a:xfrm>
          <a:off x="4335780" y="10332720"/>
          <a:ext cx="53340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2611755" y="952690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347210" y="1423416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</xdr:colOff>
      <xdr:row>47</xdr:row>
      <xdr:rowOff>38100</xdr:rowOff>
    </xdr:from>
    <xdr:to>
      <xdr:col>11</xdr:col>
      <xdr:colOff>160020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2590800" y="1343406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3779520" y="517398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3192780" y="490728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3779520" y="1009650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3192780" y="982980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3779520" y="1400556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3192780" y="13738860"/>
          <a:ext cx="5334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 noChangeArrowheads="1"/>
        </xdr:cNvSpPr>
      </xdr:nvSpPr>
      <xdr:spPr bwMode="auto">
        <a:xfrm>
          <a:off x="4368165" y="148780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Arrowheads="1"/>
        </xdr:cNvSpPr>
      </xdr:nvSpPr>
      <xdr:spPr bwMode="auto">
        <a:xfrm>
          <a:off x="3777615" y="1268730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</xdr:row>
      <xdr:rowOff>68580</xdr:rowOff>
    </xdr:from>
    <xdr:to>
      <xdr:col>14</xdr:col>
      <xdr:colOff>335280</xdr:colOff>
      <xdr:row>3</xdr:row>
      <xdr:rowOff>312420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 noChangeArrowheads="1"/>
        </xdr:cNvSpPr>
      </xdr:nvSpPr>
      <xdr:spPr bwMode="auto">
        <a:xfrm>
          <a:off x="3187065" y="10115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Arrowheads="1"/>
        </xdr:cNvSpPr>
      </xdr:nvSpPr>
      <xdr:spPr bwMode="auto">
        <a:xfrm>
          <a:off x="2577465" y="7162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40005</xdr:rowOff>
    </xdr:from>
    <xdr:to>
      <xdr:col>22</xdr:col>
      <xdr:colOff>100965</xdr:colOff>
      <xdr:row>20</xdr:row>
      <xdr:rowOff>236220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Arrowheads="1"/>
        </xdr:cNvSpPr>
      </xdr:nvSpPr>
      <xdr:spPr bwMode="auto">
        <a:xfrm>
          <a:off x="4339590" y="5393055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Arrowheads="1"/>
        </xdr:cNvSpPr>
      </xdr:nvSpPr>
      <xdr:spPr bwMode="auto">
        <a:xfrm>
          <a:off x="3777615" y="5164455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Arrowheads="1"/>
        </xdr:cNvSpPr>
      </xdr:nvSpPr>
      <xdr:spPr bwMode="auto">
        <a:xfrm>
          <a:off x="3187065" y="49072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45720</xdr:colOff>
      <xdr:row>17</xdr:row>
      <xdr:rowOff>38100</xdr:rowOff>
    </xdr:from>
    <xdr:to>
      <xdr:col>11</xdr:col>
      <xdr:colOff>182880</xdr:colOff>
      <xdr:row>17</xdr:row>
      <xdr:rowOff>243840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Arrowheads="1"/>
        </xdr:cNvSpPr>
      </xdr:nvSpPr>
      <xdr:spPr bwMode="auto">
        <a:xfrm>
          <a:off x="2607945" y="461010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22860</xdr:colOff>
      <xdr:row>35</xdr:row>
      <xdr:rowOff>38100</xdr:rowOff>
    </xdr:from>
    <xdr:to>
      <xdr:col>22</xdr:col>
      <xdr:colOff>99060</xdr:colOff>
      <xdr:row>35</xdr:row>
      <xdr:rowOff>243840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Arrowheads="1"/>
        </xdr:cNvSpPr>
      </xdr:nvSpPr>
      <xdr:spPr bwMode="auto">
        <a:xfrm>
          <a:off x="4337685" y="10296525"/>
          <a:ext cx="542925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Arrowheads="1"/>
        </xdr:cNvSpPr>
      </xdr:nvSpPr>
      <xdr:spPr bwMode="auto">
        <a:xfrm>
          <a:off x="3777615" y="10069830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>
          <a:spLocks noChangeArrowheads="1"/>
        </xdr:cNvSpPr>
      </xdr:nvSpPr>
      <xdr:spPr bwMode="auto">
        <a:xfrm>
          <a:off x="3187065" y="98126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43815</xdr:colOff>
      <xdr:row>32</xdr:row>
      <xdr:rowOff>40005</xdr:rowOff>
    </xdr:from>
    <xdr:to>
      <xdr:col>11</xdr:col>
      <xdr:colOff>180975</xdr:colOff>
      <xdr:row>32</xdr:row>
      <xdr:rowOff>236220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>
          <a:spLocks noChangeArrowheads="1"/>
        </xdr:cNvSpPr>
      </xdr:nvSpPr>
      <xdr:spPr bwMode="auto">
        <a:xfrm>
          <a:off x="2606040" y="9517380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34290</xdr:colOff>
      <xdr:row>50</xdr:row>
      <xdr:rowOff>30480</xdr:rowOff>
    </xdr:from>
    <xdr:to>
      <xdr:col>22</xdr:col>
      <xdr:colOff>110490</xdr:colOff>
      <xdr:row>50</xdr:row>
      <xdr:rowOff>226695</xdr:rowOff>
    </xdr:to>
    <xdr:sp macro="" textlink="">
      <xdr:nvSpPr>
        <xdr:cNvPr id="14" name="AutoShape 25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>
          <a:spLocks noChangeArrowheads="1"/>
        </xdr:cNvSpPr>
      </xdr:nvSpPr>
      <xdr:spPr bwMode="auto">
        <a:xfrm>
          <a:off x="4349115" y="14184630"/>
          <a:ext cx="542925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15" name="AutoShape 26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>
          <a:spLocks noChangeArrowheads="1"/>
        </xdr:cNvSpPr>
      </xdr:nvSpPr>
      <xdr:spPr bwMode="auto">
        <a:xfrm>
          <a:off x="3777615" y="13965555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16" name="AutoShape 27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>
          <a:spLocks noChangeArrowheads="1"/>
        </xdr:cNvSpPr>
      </xdr:nvSpPr>
      <xdr:spPr bwMode="auto">
        <a:xfrm>
          <a:off x="3187065" y="137083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22860</xdr:colOff>
      <xdr:row>47</xdr:row>
      <xdr:rowOff>38100</xdr:rowOff>
    </xdr:from>
    <xdr:to>
      <xdr:col>11</xdr:col>
      <xdr:colOff>160020</xdr:colOff>
      <xdr:row>47</xdr:row>
      <xdr:rowOff>243840</xdr:rowOff>
    </xdr:to>
    <xdr:sp macro="" textlink="">
      <xdr:nvSpPr>
        <xdr:cNvPr id="17" name="AutoShape 28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>
          <a:spLocks noChangeArrowheads="1"/>
        </xdr:cNvSpPr>
      </xdr:nvSpPr>
      <xdr:spPr bwMode="auto">
        <a:xfrm>
          <a:off x="2585085" y="13411200"/>
          <a:ext cx="518160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19</xdr:row>
      <xdr:rowOff>68580</xdr:rowOff>
    </xdr:from>
    <xdr:to>
      <xdr:col>17</xdr:col>
      <xdr:colOff>76200</xdr:colOff>
      <xdr:row>19</xdr:row>
      <xdr:rowOff>312420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>
          <a:spLocks noChangeArrowheads="1"/>
        </xdr:cNvSpPr>
      </xdr:nvSpPr>
      <xdr:spPr bwMode="auto">
        <a:xfrm>
          <a:off x="3777615" y="5164455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68580</xdr:rowOff>
    </xdr:from>
    <xdr:to>
      <xdr:col>14</xdr:col>
      <xdr:colOff>335280</xdr:colOff>
      <xdr:row>18</xdr:row>
      <xdr:rowOff>312420</xdr:rowOff>
    </xdr:to>
    <xdr:sp macro="" textlink="">
      <xdr:nvSpPr>
        <xdr:cNvPr id="19" name="AutoShape 3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>
          <a:spLocks noChangeArrowheads="1"/>
        </xdr:cNvSpPr>
      </xdr:nvSpPr>
      <xdr:spPr bwMode="auto">
        <a:xfrm>
          <a:off x="3187065" y="49072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34</xdr:row>
      <xdr:rowOff>68580</xdr:rowOff>
    </xdr:from>
    <xdr:to>
      <xdr:col>17</xdr:col>
      <xdr:colOff>76200</xdr:colOff>
      <xdr:row>34</xdr:row>
      <xdr:rowOff>312420</xdr:rowOff>
    </xdr:to>
    <xdr:sp macro="" textlink="">
      <xdr:nvSpPr>
        <xdr:cNvPr id="20" name="AutoShape 2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Arrowheads="1"/>
        </xdr:cNvSpPr>
      </xdr:nvSpPr>
      <xdr:spPr bwMode="auto">
        <a:xfrm>
          <a:off x="3777615" y="10069830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68580</xdr:rowOff>
    </xdr:from>
    <xdr:to>
      <xdr:col>14</xdr:col>
      <xdr:colOff>335280</xdr:colOff>
      <xdr:row>33</xdr:row>
      <xdr:rowOff>312420</xdr:rowOff>
    </xdr:to>
    <xdr:sp macro="" textlink="">
      <xdr:nvSpPr>
        <xdr:cNvPr id="21" name="AutoShape 3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>
          <a:spLocks noChangeArrowheads="1"/>
        </xdr:cNvSpPr>
      </xdr:nvSpPr>
      <xdr:spPr bwMode="auto">
        <a:xfrm>
          <a:off x="3187065" y="9812655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49</xdr:row>
      <xdr:rowOff>68580</xdr:rowOff>
    </xdr:from>
    <xdr:to>
      <xdr:col>17</xdr:col>
      <xdr:colOff>76200</xdr:colOff>
      <xdr:row>49</xdr:row>
      <xdr:rowOff>312420</xdr:rowOff>
    </xdr:to>
    <xdr:sp macro="" textlink="">
      <xdr:nvSpPr>
        <xdr:cNvPr id="22" name="AutoShape 2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>
          <a:spLocks noChangeArrowheads="1"/>
        </xdr:cNvSpPr>
      </xdr:nvSpPr>
      <xdr:spPr bwMode="auto">
        <a:xfrm>
          <a:off x="3777615" y="13965555"/>
          <a:ext cx="422910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48</xdr:row>
      <xdr:rowOff>68580</xdr:rowOff>
    </xdr:from>
    <xdr:to>
      <xdr:col>14</xdr:col>
      <xdr:colOff>335280</xdr:colOff>
      <xdr:row>48</xdr:row>
      <xdr:rowOff>312420</xdr:rowOff>
    </xdr:to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Arrowheads="1"/>
        </xdr:cNvSpPr>
      </xdr:nvSpPr>
      <xdr:spPr bwMode="auto">
        <a:xfrm>
          <a:off x="3187065" y="13708380"/>
          <a:ext cx="539115" cy="18669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53340</xdr:colOff>
      <xdr:row>5</xdr:row>
      <xdr:rowOff>30480</xdr:rowOff>
    </xdr:from>
    <xdr:to>
      <xdr:col>22</xdr:col>
      <xdr:colOff>129540</xdr:colOff>
      <xdr:row>5</xdr:row>
      <xdr:rowOff>226695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>
          <a:spLocks noChangeArrowheads="1"/>
        </xdr:cNvSpPr>
      </xdr:nvSpPr>
      <xdr:spPr bwMode="auto">
        <a:xfrm>
          <a:off x="4366260" y="1493520"/>
          <a:ext cx="53340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53340</xdr:colOff>
      <xdr:row>4</xdr:row>
      <xdr:rowOff>68580</xdr:rowOff>
    </xdr:from>
    <xdr:to>
      <xdr:col>17</xdr:col>
      <xdr:colOff>76200</xdr:colOff>
      <xdr:row>4</xdr:row>
      <xdr:rowOff>312420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>
          <a:spLocks noChangeArrowheads="1"/>
        </xdr:cNvSpPr>
      </xdr:nvSpPr>
      <xdr:spPr bwMode="auto">
        <a:xfrm>
          <a:off x="3779520" y="1264920"/>
          <a:ext cx="419100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40088</xdr:colOff>
      <xdr:row>3</xdr:row>
      <xdr:rowOff>28824</xdr:rowOff>
    </xdr:from>
    <xdr:to>
      <xdr:col>14</xdr:col>
      <xdr:colOff>192488</xdr:colOff>
      <xdr:row>3</xdr:row>
      <xdr:rowOff>226944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Arrowheads="1"/>
        </xdr:cNvSpPr>
      </xdr:nvSpPr>
      <xdr:spPr bwMode="auto">
        <a:xfrm>
          <a:off x="3194105" y="956476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15240</xdr:colOff>
      <xdr:row>2</xdr:row>
      <xdr:rowOff>40005</xdr:rowOff>
    </xdr:from>
    <xdr:to>
      <xdr:col>11</xdr:col>
      <xdr:colOff>152400</xdr:colOff>
      <xdr:row>2</xdr:row>
      <xdr:rowOff>236220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Arrowheads="1"/>
        </xdr:cNvSpPr>
      </xdr:nvSpPr>
      <xdr:spPr bwMode="auto">
        <a:xfrm>
          <a:off x="2583180" y="695325"/>
          <a:ext cx="518160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24765</xdr:colOff>
      <xdr:row>20</xdr:row>
      <xdr:rowOff>46632</xdr:rowOff>
    </xdr:from>
    <xdr:to>
      <xdr:col>22</xdr:col>
      <xdr:colOff>100965</xdr:colOff>
      <xdr:row>20</xdr:row>
      <xdr:rowOff>242847</xdr:rowOff>
    </xdr:to>
    <xdr:sp macro="" textlink="">
      <xdr:nvSpPr>
        <xdr:cNvPr id="6" name="AutoShape 17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Arrowheads="1"/>
        </xdr:cNvSpPr>
      </xdr:nvSpPr>
      <xdr:spPr bwMode="auto">
        <a:xfrm>
          <a:off x="4397982" y="5407136"/>
          <a:ext cx="540026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106349</xdr:colOff>
      <xdr:row>19</xdr:row>
      <xdr:rowOff>61954</xdr:rowOff>
    </xdr:from>
    <xdr:to>
      <xdr:col>17</xdr:col>
      <xdr:colOff>129209</xdr:colOff>
      <xdr:row>19</xdr:row>
      <xdr:rowOff>260074</xdr:rowOff>
    </xdr:to>
    <xdr:sp macro="" textlink="">
      <xdr:nvSpPr>
        <xdr:cNvPr id="7" name="AutoShape 18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Arrowheads="1"/>
        </xdr:cNvSpPr>
      </xdr:nvSpPr>
      <xdr:spPr bwMode="auto">
        <a:xfrm>
          <a:off x="3850088" y="5157415"/>
          <a:ext cx="460182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18</xdr:row>
      <xdr:rowOff>22197</xdr:rowOff>
    </xdr:from>
    <xdr:to>
      <xdr:col>15</xdr:col>
      <xdr:colOff>331</xdr:colOff>
      <xdr:row>18</xdr:row>
      <xdr:rowOff>220317</xdr:rowOff>
    </xdr:to>
    <xdr:sp macro="" textlink="">
      <xdr:nvSpPr>
        <xdr:cNvPr id="8" name="AutoShape 19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Arrowheads="1"/>
        </xdr:cNvSpPr>
      </xdr:nvSpPr>
      <xdr:spPr bwMode="auto">
        <a:xfrm>
          <a:off x="3207357" y="4852614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32467</xdr:colOff>
      <xdr:row>17</xdr:row>
      <xdr:rowOff>31474</xdr:rowOff>
    </xdr:from>
    <xdr:to>
      <xdr:col>11</xdr:col>
      <xdr:colOff>169627</xdr:colOff>
      <xdr:row>17</xdr:row>
      <xdr:rowOff>237214</xdr:rowOff>
    </xdr:to>
    <xdr:sp macro="" textlink="">
      <xdr:nvSpPr>
        <xdr:cNvPr id="9" name="AutoShape 20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Arrowheads="1"/>
        </xdr:cNvSpPr>
      </xdr:nvSpPr>
      <xdr:spPr bwMode="auto">
        <a:xfrm>
          <a:off x="2610015" y="4590222"/>
          <a:ext cx="521473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42738</xdr:colOff>
      <xdr:row>35</xdr:row>
      <xdr:rowOff>31473</xdr:rowOff>
    </xdr:from>
    <xdr:to>
      <xdr:col>22</xdr:col>
      <xdr:colOff>118938</xdr:colOff>
      <xdr:row>35</xdr:row>
      <xdr:rowOff>237213</xdr:rowOff>
    </xdr:to>
    <xdr:sp macro="" textlink="">
      <xdr:nvSpPr>
        <xdr:cNvPr id="10" name="AutoShape 21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Arrowheads="1"/>
        </xdr:cNvSpPr>
      </xdr:nvSpPr>
      <xdr:spPr bwMode="auto">
        <a:xfrm>
          <a:off x="4376199" y="10308534"/>
          <a:ext cx="540026" cy="20574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106349</xdr:colOff>
      <xdr:row>34</xdr:row>
      <xdr:rowOff>42076</xdr:rowOff>
    </xdr:from>
    <xdr:to>
      <xdr:col>17</xdr:col>
      <xdr:colOff>129209</xdr:colOff>
      <xdr:row>34</xdr:row>
      <xdr:rowOff>240196</xdr:rowOff>
    </xdr:to>
    <xdr:sp macro="" textlink="">
      <xdr:nvSpPr>
        <xdr:cNvPr id="11" name="AutoShape 22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Arrowheads="1"/>
        </xdr:cNvSpPr>
      </xdr:nvSpPr>
      <xdr:spPr bwMode="auto">
        <a:xfrm>
          <a:off x="3850088" y="10054093"/>
          <a:ext cx="420425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53340</xdr:colOff>
      <xdr:row>33</xdr:row>
      <xdr:rowOff>28824</xdr:rowOff>
    </xdr:from>
    <xdr:to>
      <xdr:col>15</xdr:col>
      <xdr:colOff>331</xdr:colOff>
      <xdr:row>33</xdr:row>
      <xdr:rowOff>226944</xdr:rowOff>
    </xdr:to>
    <xdr:sp macro="" textlink="">
      <xdr:nvSpPr>
        <xdr:cNvPr id="12" name="AutoShape 23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Arrowheads="1"/>
        </xdr:cNvSpPr>
      </xdr:nvSpPr>
      <xdr:spPr bwMode="auto">
        <a:xfrm>
          <a:off x="3207357" y="9775798"/>
          <a:ext cx="536713" cy="198120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63693</xdr:colOff>
      <xdr:row>32</xdr:row>
      <xdr:rowOff>33379</xdr:rowOff>
    </xdr:from>
    <xdr:to>
      <xdr:col>12</xdr:col>
      <xdr:colOff>8697</xdr:colOff>
      <xdr:row>32</xdr:row>
      <xdr:rowOff>229594</xdr:rowOff>
    </xdr:to>
    <xdr:sp macro="" textlink="">
      <xdr:nvSpPr>
        <xdr:cNvPr id="13" name="AutoShape 24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Arrowheads="1"/>
        </xdr:cNvSpPr>
      </xdr:nvSpPr>
      <xdr:spPr bwMode="auto">
        <a:xfrm>
          <a:off x="2641241" y="9508683"/>
          <a:ext cx="521473" cy="196215"/>
        </a:xfrm>
        <a:prstGeom prst="irregularSeal1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FDD5F-050C-4D26-8525-C0FBC83E82DF}">
  <dimension ref="A1:J15"/>
  <sheetViews>
    <sheetView workbookViewId="0">
      <selection activeCell="E14" sqref="E14"/>
    </sheetView>
  </sheetViews>
  <sheetFormatPr defaultRowHeight="15.75"/>
  <sheetData>
    <row r="1" spans="1:10" ht="22.5" thickTop="1" thickBot="1">
      <c r="A1" s="358" t="s">
        <v>288</v>
      </c>
      <c r="B1" s="359"/>
      <c r="C1" s="359"/>
      <c r="D1" s="359"/>
      <c r="E1" s="359"/>
      <c r="F1" s="359"/>
      <c r="G1" s="359"/>
      <c r="H1" s="359"/>
      <c r="I1" s="359"/>
      <c r="J1" s="360"/>
    </row>
    <row r="2" spans="1:10" ht="16.5" thickTop="1"/>
    <row r="3" spans="1:10">
      <c r="A3" s="356" t="s">
        <v>289</v>
      </c>
      <c r="B3" s="361" t="s">
        <v>290</v>
      </c>
      <c r="C3" s="361"/>
      <c r="D3" s="361"/>
      <c r="E3" s="361"/>
      <c r="F3" s="361"/>
      <c r="G3" s="361"/>
      <c r="H3" s="361"/>
      <c r="I3" s="361"/>
      <c r="J3" s="361"/>
    </row>
    <row r="5" spans="1:10">
      <c r="A5" s="356" t="s">
        <v>291</v>
      </c>
      <c r="B5" s="362" t="s">
        <v>298</v>
      </c>
      <c r="C5" s="362"/>
      <c r="D5" s="362"/>
      <c r="E5" s="362"/>
      <c r="F5" s="362"/>
      <c r="G5" s="362"/>
      <c r="H5" s="362"/>
      <c r="I5" s="362"/>
      <c r="J5" s="362"/>
    </row>
    <row r="7" spans="1:10">
      <c r="A7" s="356" t="s">
        <v>292</v>
      </c>
      <c r="B7" s="361" t="s">
        <v>295</v>
      </c>
      <c r="C7" s="361"/>
      <c r="D7" s="361"/>
      <c r="E7" s="361"/>
      <c r="F7" s="361"/>
      <c r="G7" s="361"/>
      <c r="H7" s="361"/>
      <c r="I7" s="361"/>
      <c r="J7" s="361"/>
    </row>
    <row r="9" spans="1:10">
      <c r="A9" s="356" t="s">
        <v>293</v>
      </c>
      <c r="B9" s="363" t="s">
        <v>296</v>
      </c>
      <c r="C9" s="363"/>
      <c r="D9" s="363"/>
      <c r="E9" s="363"/>
      <c r="F9" s="363"/>
      <c r="G9" s="363"/>
      <c r="H9" s="363"/>
      <c r="I9" s="363"/>
      <c r="J9" s="363"/>
    </row>
    <row r="10" spans="1:10">
      <c r="B10" s="363"/>
      <c r="C10" s="363"/>
      <c r="D10" s="363"/>
      <c r="E10" s="363"/>
      <c r="F10" s="363"/>
      <c r="G10" s="363"/>
      <c r="H10" s="363"/>
      <c r="I10" s="363"/>
      <c r="J10" s="363"/>
    </row>
    <row r="11" spans="1:10">
      <c r="B11" s="363"/>
      <c r="C11" s="363"/>
      <c r="D11" s="363"/>
      <c r="E11" s="363"/>
      <c r="F11" s="363"/>
      <c r="G11" s="363"/>
      <c r="H11" s="363"/>
      <c r="I11" s="363"/>
      <c r="J11" s="363"/>
    </row>
    <row r="12" spans="1:10">
      <c r="B12" s="357"/>
      <c r="C12" s="357"/>
      <c r="D12" s="357"/>
      <c r="E12" s="357"/>
      <c r="F12" s="357"/>
      <c r="G12" s="357"/>
      <c r="H12" s="357"/>
      <c r="I12" s="357"/>
      <c r="J12" s="357"/>
    </row>
    <row r="13" spans="1:10" ht="15.6" customHeight="1">
      <c r="A13" s="356" t="s">
        <v>294</v>
      </c>
      <c r="B13" s="363" t="s">
        <v>297</v>
      </c>
      <c r="C13" s="363"/>
      <c r="D13" s="363"/>
      <c r="E13" s="363"/>
      <c r="F13" s="363"/>
      <c r="G13" s="363"/>
      <c r="H13" s="363"/>
      <c r="I13" s="363"/>
      <c r="J13" s="363"/>
    </row>
    <row r="14" spans="1:10">
      <c r="B14" s="357"/>
      <c r="C14" s="357"/>
      <c r="D14" s="357"/>
      <c r="E14" s="357"/>
      <c r="F14" s="357"/>
      <c r="G14" s="357"/>
      <c r="H14" s="357"/>
      <c r="I14" s="357"/>
      <c r="J14" s="357"/>
    </row>
    <row r="15" spans="1:10">
      <c r="B15" s="357"/>
      <c r="C15" s="357"/>
      <c r="D15" s="357"/>
      <c r="E15" s="357"/>
      <c r="F15" s="357"/>
      <c r="G15" s="357"/>
      <c r="H15" s="357"/>
      <c r="I15" s="357"/>
      <c r="J15" s="357"/>
    </row>
  </sheetData>
  <mergeCells count="6">
    <mergeCell ref="B13:J13"/>
    <mergeCell ref="A1:J1"/>
    <mergeCell ref="B3:J3"/>
    <mergeCell ref="B5:J5"/>
    <mergeCell ref="B7:J7"/>
    <mergeCell ref="B9:J1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461"/>
  <sheetViews>
    <sheetView view="pageBreakPreview" zoomScaleNormal="100" zoomScaleSheetLayoutView="100" workbookViewId="0">
      <pane ySplit="5" topLeftCell="A6" activePane="bottomLeft" state="frozen"/>
      <selection pane="bottomLeft" activeCell="D42" sqref="D42"/>
    </sheetView>
  </sheetViews>
  <sheetFormatPr defaultColWidth="9" defaultRowHeight="15.75"/>
  <cols>
    <col min="1" max="1" width="6.625" style="2" customWidth="1"/>
    <col min="2" max="2" width="2.125" style="2" customWidth="1"/>
    <col min="3" max="3" width="18.25" style="2" customWidth="1"/>
    <col min="4" max="4" width="20" style="2" customWidth="1"/>
    <col min="5" max="5" width="5.75" style="2" customWidth="1"/>
    <col min="6" max="8" width="6.625" style="2" customWidth="1"/>
    <col min="9" max="9" width="6.125" style="2" customWidth="1"/>
    <col min="10" max="10" width="7.625" style="2" customWidth="1"/>
    <col min="11" max="16384" width="9" style="2"/>
  </cols>
  <sheetData>
    <row r="1" spans="1:16" ht="40.5" customHeight="1" thickTop="1" thickBot="1">
      <c r="A1" s="364" t="s">
        <v>0</v>
      </c>
      <c r="B1" s="365"/>
      <c r="C1" s="365"/>
      <c r="D1" s="365"/>
      <c r="E1" s="365"/>
      <c r="F1" s="365"/>
      <c r="G1" s="365"/>
      <c r="H1" s="365"/>
      <c r="I1" s="365"/>
      <c r="J1" s="366"/>
      <c r="K1" s="1"/>
      <c r="L1" s="1"/>
      <c r="M1" s="1"/>
    </row>
    <row r="2" spans="1:16" ht="30" customHeight="1" thickTop="1" thickBot="1">
      <c r="A2" s="367" t="s">
        <v>1</v>
      </c>
      <c r="B2" s="368"/>
      <c r="C2" s="369" t="s">
        <v>2</v>
      </c>
      <c r="D2" s="369"/>
      <c r="E2" s="369"/>
      <c r="F2" s="369"/>
      <c r="G2" s="370" t="s">
        <v>188</v>
      </c>
      <c r="H2" s="369"/>
      <c r="I2" s="369"/>
      <c r="J2" s="371"/>
      <c r="K2" s="1"/>
      <c r="L2" s="1"/>
      <c r="M2" s="1"/>
    </row>
    <row r="3" spans="1:16" ht="26.25" thickTop="1" thickBot="1">
      <c r="A3" s="372" t="s">
        <v>3</v>
      </c>
      <c r="B3" s="373"/>
      <c r="C3" s="374" t="s">
        <v>4</v>
      </c>
      <c r="D3" s="375"/>
      <c r="E3" s="376" t="s">
        <v>5</v>
      </c>
      <c r="F3" s="377"/>
      <c r="G3" s="377"/>
      <c r="H3" s="378" t="s">
        <v>6</v>
      </c>
      <c r="I3" s="379"/>
      <c r="J3" s="380"/>
      <c r="L3" s="1"/>
      <c r="M3" s="1"/>
    </row>
    <row r="4" spans="1:16" ht="28.5" customHeight="1" thickTop="1" thickBot="1">
      <c r="A4" s="381" t="s">
        <v>7</v>
      </c>
      <c r="B4" s="382"/>
      <c r="C4" s="383">
        <v>45550</v>
      </c>
      <c r="D4" s="383"/>
      <c r="E4" s="384" t="s">
        <v>8</v>
      </c>
      <c r="F4" s="385"/>
      <c r="G4" s="385"/>
      <c r="H4" s="386" t="s">
        <v>212</v>
      </c>
      <c r="I4" s="386"/>
      <c r="J4" s="387"/>
    </row>
    <row r="5" spans="1:16" ht="24" customHeight="1" thickTop="1" thickBot="1">
      <c r="A5" s="3" t="s">
        <v>9</v>
      </c>
      <c r="B5" s="388" t="s">
        <v>10</v>
      </c>
      <c r="C5" s="389"/>
      <c r="D5" s="4" t="s">
        <v>11</v>
      </c>
      <c r="E5" s="4" t="s">
        <v>12</v>
      </c>
      <c r="F5" s="4" t="s">
        <v>13</v>
      </c>
      <c r="G5" s="4" t="s">
        <v>14</v>
      </c>
      <c r="H5" s="4" t="s">
        <v>15</v>
      </c>
      <c r="I5" s="4" t="s">
        <v>16</v>
      </c>
      <c r="J5" s="5" t="s">
        <v>17</v>
      </c>
    </row>
    <row r="6" spans="1:16" ht="18" customHeight="1" thickTop="1">
      <c r="A6" s="6">
        <v>1</v>
      </c>
      <c r="B6" s="7"/>
      <c r="C6" s="294" t="s">
        <v>18</v>
      </c>
      <c r="D6" s="294" t="s">
        <v>19</v>
      </c>
      <c r="E6" s="8">
        <v>2007</v>
      </c>
      <c r="F6" s="8" t="s">
        <v>70</v>
      </c>
      <c r="G6" s="8"/>
      <c r="H6" s="9"/>
      <c r="I6" s="10"/>
      <c r="J6" s="11"/>
    </row>
    <row r="7" spans="1:16" ht="18" customHeight="1">
      <c r="A7" s="6">
        <v>2</v>
      </c>
      <c r="B7" s="12"/>
      <c r="C7" s="294" t="s">
        <v>33</v>
      </c>
      <c r="D7" s="251" t="s">
        <v>244</v>
      </c>
      <c r="E7" s="8">
        <v>2008</v>
      </c>
      <c r="F7" s="14" t="s">
        <v>27</v>
      </c>
      <c r="G7" s="13"/>
      <c r="H7" s="14"/>
      <c r="I7" s="14"/>
      <c r="J7" s="15"/>
    </row>
    <row r="8" spans="1:16" ht="18" customHeight="1">
      <c r="A8" s="6">
        <v>3</v>
      </c>
      <c r="B8" s="12"/>
      <c r="C8" s="294" t="s">
        <v>22</v>
      </c>
      <c r="D8" s="251" t="s">
        <v>23</v>
      </c>
      <c r="E8" s="8">
        <v>2008</v>
      </c>
      <c r="F8" s="14" t="s">
        <v>27</v>
      </c>
      <c r="G8" s="8"/>
      <c r="H8" s="14"/>
      <c r="I8" s="14"/>
      <c r="J8" s="11"/>
    </row>
    <row r="9" spans="1:16" ht="18" customHeight="1" thickBot="1">
      <c r="A9" s="16">
        <v>4</v>
      </c>
      <c r="B9" s="17"/>
      <c r="C9" s="295" t="s">
        <v>25</v>
      </c>
      <c r="D9" s="252" t="s">
        <v>26</v>
      </c>
      <c r="E9" s="38">
        <v>2006</v>
      </c>
      <c r="F9" s="37" t="s">
        <v>21</v>
      </c>
      <c r="G9" s="37"/>
      <c r="H9" s="38"/>
      <c r="I9" s="38"/>
      <c r="J9" s="39"/>
    </row>
    <row r="10" spans="1:16" ht="18" customHeight="1">
      <c r="A10" s="19">
        <v>5</v>
      </c>
      <c r="B10" s="20"/>
      <c r="C10" s="294" t="s">
        <v>163</v>
      </c>
      <c r="D10" s="294" t="s">
        <v>23</v>
      </c>
      <c r="E10" s="8">
        <v>2008</v>
      </c>
      <c r="F10" s="8" t="s">
        <v>27</v>
      </c>
      <c r="G10" s="21"/>
      <c r="H10" s="22"/>
      <c r="I10" s="22"/>
      <c r="J10" s="23"/>
    </row>
    <row r="11" spans="1:16" ht="18" customHeight="1">
      <c r="A11" s="24">
        <v>6</v>
      </c>
      <c r="B11" s="25"/>
      <c r="C11" s="294" t="s">
        <v>31</v>
      </c>
      <c r="D11" s="251" t="s">
        <v>19</v>
      </c>
      <c r="E11" s="8">
        <v>2010</v>
      </c>
      <c r="F11" s="14" t="s">
        <v>24</v>
      </c>
      <c r="G11" s="13"/>
      <c r="H11" s="14"/>
      <c r="I11" s="14"/>
      <c r="J11" s="15"/>
      <c r="O11" s="26"/>
      <c r="P11" s="26"/>
    </row>
    <row r="12" spans="1:16" ht="18" customHeight="1">
      <c r="A12" s="24">
        <v>7</v>
      </c>
      <c r="B12" s="25"/>
      <c r="C12" s="294" t="s">
        <v>165</v>
      </c>
      <c r="D12" s="251" t="s">
        <v>213</v>
      </c>
      <c r="E12" s="8">
        <v>2007</v>
      </c>
      <c r="F12" s="14" t="s">
        <v>21</v>
      </c>
      <c r="G12" s="8"/>
      <c r="H12" s="14"/>
      <c r="I12" s="14"/>
      <c r="J12" s="11"/>
      <c r="O12" s="27"/>
      <c r="P12" s="27"/>
    </row>
    <row r="13" spans="1:16" ht="18" customHeight="1" thickBot="1">
      <c r="A13" s="28">
        <v>8</v>
      </c>
      <c r="B13" s="29"/>
      <c r="C13" s="295" t="s">
        <v>38</v>
      </c>
      <c r="D13" s="252" t="s">
        <v>39</v>
      </c>
      <c r="E13" s="38">
        <v>2008</v>
      </c>
      <c r="F13" s="37" t="s">
        <v>27</v>
      </c>
      <c r="G13" s="37"/>
      <c r="H13" s="38"/>
      <c r="I13" s="38"/>
      <c r="J13" s="39"/>
      <c r="O13" s="27"/>
      <c r="P13" s="27"/>
    </row>
    <row r="14" spans="1:16" ht="18" customHeight="1">
      <c r="A14" s="30">
        <v>9</v>
      </c>
      <c r="B14" s="31"/>
      <c r="C14" s="294" t="s">
        <v>164</v>
      </c>
      <c r="D14" s="294" t="s">
        <v>171</v>
      </c>
      <c r="E14" s="8">
        <v>2008</v>
      </c>
      <c r="F14" s="8" t="s">
        <v>27</v>
      </c>
      <c r="G14" s="21"/>
      <c r="H14" s="22"/>
      <c r="I14" s="22"/>
      <c r="J14" s="32"/>
      <c r="O14" s="27"/>
      <c r="P14" s="27"/>
    </row>
    <row r="15" spans="1:16" ht="18" customHeight="1">
      <c r="A15" s="6">
        <v>10</v>
      </c>
      <c r="B15" s="25"/>
      <c r="C15" s="294" t="s">
        <v>45</v>
      </c>
      <c r="D15" s="251" t="s">
        <v>29</v>
      </c>
      <c r="E15" s="8">
        <v>2009</v>
      </c>
      <c r="F15" s="14" t="s">
        <v>20</v>
      </c>
      <c r="G15" s="13"/>
      <c r="H15" s="14"/>
      <c r="I15" s="14"/>
      <c r="J15" s="11"/>
      <c r="O15" s="27"/>
      <c r="P15" s="27"/>
    </row>
    <row r="16" spans="1:16" ht="18" customHeight="1">
      <c r="A16" s="6">
        <v>11</v>
      </c>
      <c r="B16" s="25"/>
      <c r="C16" s="294" t="s">
        <v>35</v>
      </c>
      <c r="D16" s="251" t="s">
        <v>29</v>
      </c>
      <c r="E16" s="8">
        <v>2006</v>
      </c>
      <c r="F16" s="14" t="s">
        <v>21</v>
      </c>
      <c r="G16" s="13"/>
      <c r="H16" s="14"/>
      <c r="I16" s="14"/>
      <c r="J16" s="11"/>
      <c r="P16" s="27"/>
    </row>
    <row r="17" spans="1:16" ht="18" customHeight="1" thickBot="1">
      <c r="A17" s="16">
        <v>12</v>
      </c>
      <c r="B17" s="33"/>
      <c r="C17" s="295" t="s">
        <v>40</v>
      </c>
      <c r="D17" s="252" t="s">
        <v>19</v>
      </c>
      <c r="E17" s="38">
        <v>2010</v>
      </c>
      <c r="F17" s="37" t="s">
        <v>24</v>
      </c>
      <c r="G17" s="37"/>
      <c r="H17" s="38"/>
      <c r="I17" s="38"/>
      <c r="J17" s="18"/>
      <c r="P17" s="26"/>
    </row>
    <row r="18" spans="1:16" ht="18" customHeight="1">
      <c r="A18" s="34">
        <v>13</v>
      </c>
      <c r="B18" s="20"/>
      <c r="C18" s="294" t="s">
        <v>74</v>
      </c>
      <c r="D18" s="251" t="s">
        <v>29</v>
      </c>
      <c r="E18" s="8">
        <v>2013</v>
      </c>
      <c r="F18" s="14" t="s">
        <v>30</v>
      </c>
      <c r="G18" s="21"/>
      <c r="H18" s="22"/>
      <c r="I18" s="22"/>
      <c r="J18" s="35"/>
      <c r="P18" s="27"/>
    </row>
    <row r="19" spans="1:16" ht="18" customHeight="1">
      <c r="A19" s="6">
        <v>14</v>
      </c>
      <c r="B19" s="25"/>
      <c r="C19" s="294" t="s">
        <v>37</v>
      </c>
      <c r="D19" s="251" t="s">
        <v>39</v>
      </c>
      <c r="E19" s="8">
        <v>2008</v>
      </c>
      <c r="F19" s="14" t="s">
        <v>27</v>
      </c>
      <c r="G19" s="13"/>
      <c r="H19" s="14"/>
      <c r="I19" s="14"/>
      <c r="J19" s="11"/>
      <c r="P19" s="27"/>
    </row>
    <row r="20" spans="1:16" ht="18" customHeight="1">
      <c r="A20" s="6">
        <v>15</v>
      </c>
      <c r="B20" s="25"/>
      <c r="C20" s="294" t="s">
        <v>174</v>
      </c>
      <c r="D20" s="251" t="s">
        <v>243</v>
      </c>
      <c r="E20" s="8">
        <v>2008</v>
      </c>
      <c r="F20" s="14" t="s">
        <v>27</v>
      </c>
      <c r="G20" s="13"/>
      <c r="H20" s="14"/>
      <c r="I20" s="14"/>
      <c r="J20" s="11"/>
      <c r="P20" s="26"/>
    </row>
    <row r="21" spans="1:16" ht="18" customHeight="1" thickBot="1">
      <c r="A21" s="36">
        <v>16</v>
      </c>
      <c r="B21" s="29"/>
      <c r="C21" s="295" t="s">
        <v>28</v>
      </c>
      <c r="D21" s="252" t="s">
        <v>29</v>
      </c>
      <c r="E21" s="38">
        <v>2007</v>
      </c>
      <c r="F21" s="37" t="s">
        <v>70</v>
      </c>
      <c r="G21" s="37"/>
      <c r="H21" s="38"/>
      <c r="I21" s="38"/>
      <c r="J21" s="39"/>
      <c r="P21" s="27"/>
    </row>
    <row r="22" spans="1:16" ht="18" customHeight="1">
      <c r="A22" s="40">
        <v>17</v>
      </c>
      <c r="B22" s="41"/>
      <c r="C22" s="253" t="s">
        <v>168</v>
      </c>
      <c r="D22" s="296" t="s">
        <v>29</v>
      </c>
      <c r="E22" s="42">
        <v>2012</v>
      </c>
      <c r="F22" s="43" t="s">
        <v>30</v>
      </c>
      <c r="G22" s="95"/>
      <c r="H22" s="96"/>
      <c r="I22" s="96"/>
      <c r="J22" s="44"/>
      <c r="P22" s="26"/>
    </row>
    <row r="23" spans="1:16" ht="18" customHeight="1">
      <c r="A23" s="45">
        <v>18</v>
      </c>
      <c r="B23" s="46"/>
      <c r="C23" s="253" t="s">
        <v>167</v>
      </c>
      <c r="D23" s="296" t="s">
        <v>243</v>
      </c>
      <c r="E23" s="42">
        <v>2012</v>
      </c>
      <c r="F23" s="43" t="s">
        <v>30</v>
      </c>
      <c r="G23" s="42"/>
      <c r="H23" s="43"/>
      <c r="I23" s="43"/>
      <c r="J23" s="47"/>
      <c r="P23" s="26"/>
    </row>
    <row r="24" spans="1:16" ht="18" customHeight="1">
      <c r="A24" s="45">
        <v>19</v>
      </c>
      <c r="B24" s="46"/>
      <c r="C24" s="253" t="s">
        <v>55</v>
      </c>
      <c r="D24" s="296" t="s">
        <v>48</v>
      </c>
      <c r="E24" s="42">
        <v>2010</v>
      </c>
      <c r="F24" s="43" t="s">
        <v>42</v>
      </c>
      <c r="G24" s="42"/>
      <c r="H24" s="43"/>
      <c r="I24" s="43"/>
      <c r="J24" s="47"/>
      <c r="P24" s="26"/>
    </row>
    <row r="25" spans="1:16" ht="18" customHeight="1" thickBot="1">
      <c r="A25" s="48">
        <v>20</v>
      </c>
      <c r="B25" s="49"/>
      <c r="C25" s="297" t="s">
        <v>60</v>
      </c>
      <c r="D25" s="297" t="s">
        <v>61</v>
      </c>
      <c r="E25" s="51">
        <v>2006</v>
      </c>
      <c r="F25" s="51" t="s">
        <v>70</v>
      </c>
      <c r="G25" s="50"/>
      <c r="H25" s="51"/>
      <c r="I25" s="51"/>
      <c r="J25" s="54"/>
      <c r="P25" s="26"/>
    </row>
    <row r="26" spans="1:16" ht="18" customHeight="1">
      <c r="A26" s="40">
        <v>21</v>
      </c>
      <c r="B26" s="41"/>
      <c r="C26" s="253" t="s">
        <v>63</v>
      </c>
      <c r="D26" s="296" t="s">
        <v>19</v>
      </c>
      <c r="E26" s="42">
        <v>2012</v>
      </c>
      <c r="F26" s="43" t="s">
        <v>32</v>
      </c>
      <c r="G26" s="95"/>
      <c r="H26" s="96"/>
      <c r="I26" s="96"/>
      <c r="J26" s="44"/>
      <c r="P26" s="26"/>
    </row>
    <row r="27" spans="1:16" ht="18" customHeight="1">
      <c r="A27" s="45">
        <v>22</v>
      </c>
      <c r="B27" s="46"/>
      <c r="C27" s="253" t="s">
        <v>51</v>
      </c>
      <c r="D27" s="296" t="s">
        <v>19</v>
      </c>
      <c r="E27" s="42">
        <v>2009</v>
      </c>
      <c r="F27" s="43" t="s">
        <v>27</v>
      </c>
      <c r="G27" s="42"/>
      <c r="H27" s="43"/>
      <c r="I27" s="43"/>
      <c r="J27" s="47"/>
    </row>
    <row r="28" spans="1:16" ht="18" customHeight="1">
      <c r="A28" s="45">
        <v>23</v>
      </c>
      <c r="B28" s="46"/>
      <c r="C28" s="253" t="s">
        <v>50</v>
      </c>
      <c r="D28" s="296" t="s">
        <v>34</v>
      </c>
      <c r="E28" s="42">
        <v>2006</v>
      </c>
      <c r="F28" s="43" t="s">
        <v>21</v>
      </c>
      <c r="G28" s="42"/>
      <c r="H28" s="43"/>
      <c r="I28" s="43"/>
      <c r="J28" s="47"/>
    </row>
    <row r="29" spans="1:16" ht="18" customHeight="1" thickBot="1">
      <c r="A29" s="52">
        <v>24</v>
      </c>
      <c r="B29" s="53"/>
      <c r="C29" s="297" t="s">
        <v>173</v>
      </c>
      <c r="D29" s="297" t="s">
        <v>49</v>
      </c>
      <c r="E29" s="51">
        <v>2008</v>
      </c>
      <c r="F29" s="51" t="s">
        <v>27</v>
      </c>
      <c r="G29" s="50"/>
      <c r="H29" s="51"/>
      <c r="I29" s="51"/>
      <c r="J29" s="54"/>
    </row>
    <row r="30" spans="1:16" ht="18" customHeight="1">
      <c r="A30" s="55">
        <v>25</v>
      </c>
      <c r="B30" s="56"/>
      <c r="C30" s="253" t="s">
        <v>54</v>
      </c>
      <c r="D30" s="296" t="s">
        <v>48</v>
      </c>
      <c r="E30" s="42">
        <v>2011</v>
      </c>
      <c r="F30" s="43" t="s">
        <v>42</v>
      </c>
      <c r="G30" s="95"/>
      <c r="H30" s="96"/>
      <c r="I30" s="96"/>
      <c r="J30" s="44"/>
    </row>
    <row r="31" spans="1:16" ht="18" customHeight="1">
      <c r="A31" s="45">
        <v>26</v>
      </c>
      <c r="B31" s="46"/>
      <c r="C31" s="253" t="s">
        <v>36</v>
      </c>
      <c r="D31" s="296" t="s">
        <v>29</v>
      </c>
      <c r="E31" s="42">
        <v>2006</v>
      </c>
      <c r="F31" s="43" t="s">
        <v>21</v>
      </c>
      <c r="G31" s="42"/>
      <c r="H31" s="43"/>
      <c r="I31" s="43"/>
      <c r="J31" s="47"/>
    </row>
    <row r="32" spans="1:16" ht="18" customHeight="1">
      <c r="A32" s="48">
        <v>27</v>
      </c>
      <c r="B32" s="49"/>
      <c r="C32" s="313" t="s">
        <v>172</v>
      </c>
      <c r="D32" s="314" t="s">
        <v>39</v>
      </c>
      <c r="E32" s="315">
        <v>2011</v>
      </c>
      <c r="F32" s="316" t="s">
        <v>42</v>
      </c>
      <c r="G32" s="42"/>
      <c r="H32" s="43"/>
      <c r="I32" s="43"/>
      <c r="J32" s="47"/>
    </row>
    <row r="33" spans="1:10" ht="18" customHeight="1" thickBot="1">
      <c r="A33" s="52">
        <v>28</v>
      </c>
      <c r="B33" s="53"/>
      <c r="C33" s="297" t="s">
        <v>47</v>
      </c>
      <c r="D33" s="297" t="s">
        <v>48</v>
      </c>
      <c r="E33" s="50">
        <v>2010</v>
      </c>
      <c r="F33" s="51" t="s">
        <v>42</v>
      </c>
      <c r="G33" s="50"/>
      <c r="H33" s="51"/>
      <c r="I33" s="51"/>
      <c r="J33" s="54"/>
    </row>
    <row r="34" spans="1:10" ht="18" customHeight="1">
      <c r="A34" s="40">
        <v>29</v>
      </c>
      <c r="B34" s="41"/>
      <c r="C34" s="317" t="s">
        <v>182</v>
      </c>
      <c r="D34" s="318" t="s">
        <v>29</v>
      </c>
      <c r="E34" s="319">
        <v>2011</v>
      </c>
      <c r="F34" s="320" t="s">
        <v>24</v>
      </c>
      <c r="G34" s="95"/>
      <c r="H34" s="96"/>
      <c r="I34" s="96"/>
      <c r="J34" s="44"/>
    </row>
    <row r="35" spans="1:10" ht="18" customHeight="1">
      <c r="A35" s="45">
        <v>30</v>
      </c>
      <c r="B35" s="46"/>
      <c r="C35" s="253" t="s">
        <v>68</v>
      </c>
      <c r="D35" s="296" t="s">
        <v>56</v>
      </c>
      <c r="E35" s="42">
        <v>2011</v>
      </c>
      <c r="F35" s="43" t="s">
        <v>24</v>
      </c>
      <c r="G35" s="42"/>
      <c r="H35" s="43"/>
      <c r="I35" s="43"/>
      <c r="J35" s="47"/>
    </row>
    <row r="36" spans="1:10" ht="18" customHeight="1">
      <c r="A36" s="55">
        <v>31</v>
      </c>
      <c r="B36" s="57"/>
      <c r="C36" s="314" t="s">
        <v>186</v>
      </c>
      <c r="D36" s="314" t="s">
        <v>46</v>
      </c>
      <c r="E36" s="316">
        <v>2011</v>
      </c>
      <c r="F36" s="316" t="s">
        <v>24</v>
      </c>
      <c r="G36" s="42"/>
      <c r="H36" s="43"/>
      <c r="I36" s="43"/>
      <c r="J36" s="47"/>
    </row>
    <row r="37" spans="1:10" ht="18" customHeight="1" thickBot="1">
      <c r="A37" s="52">
        <v>32</v>
      </c>
      <c r="B37" s="53"/>
      <c r="C37" s="297" t="s">
        <v>166</v>
      </c>
      <c r="D37" s="297" t="s">
        <v>48</v>
      </c>
      <c r="E37" s="50">
        <v>2010</v>
      </c>
      <c r="F37" s="51" t="s">
        <v>42</v>
      </c>
      <c r="G37" s="50"/>
      <c r="H37" s="51"/>
      <c r="I37" s="51"/>
      <c r="J37" s="54"/>
    </row>
    <row r="38" spans="1:10" ht="18" customHeight="1">
      <c r="A38" s="58">
        <v>33</v>
      </c>
      <c r="B38" s="59"/>
      <c r="C38" s="254" t="s">
        <v>170</v>
      </c>
      <c r="D38" s="298" t="s">
        <v>171</v>
      </c>
      <c r="E38" s="61">
        <v>2010</v>
      </c>
      <c r="F38" s="60" t="s">
        <v>24</v>
      </c>
      <c r="G38" s="97"/>
      <c r="H38" s="98"/>
      <c r="I38" s="98"/>
      <c r="J38" s="71"/>
    </row>
    <row r="39" spans="1:10" ht="18" customHeight="1">
      <c r="A39" s="62">
        <v>34</v>
      </c>
      <c r="B39" s="63"/>
      <c r="C39" s="254" t="s">
        <v>44</v>
      </c>
      <c r="D39" s="298" t="s">
        <v>23</v>
      </c>
      <c r="E39" s="61">
        <v>2011</v>
      </c>
      <c r="F39" s="60" t="s">
        <v>24</v>
      </c>
      <c r="G39" s="60"/>
      <c r="H39" s="61"/>
      <c r="I39" s="61"/>
      <c r="J39" s="64"/>
    </row>
    <row r="40" spans="1:10" ht="18" customHeight="1">
      <c r="A40" s="58">
        <v>35</v>
      </c>
      <c r="B40" s="63"/>
      <c r="C40" s="321" t="s">
        <v>73</v>
      </c>
      <c r="D40" s="321" t="s">
        <v>29</v>
      </c>
      <c r="E40" s="322">
        <v>2009</v>
      </c>
      <c r="F40" s="322" t="s">
        <v>27</v>
      </c>
      <c r="G40" s="60"/>
      <c r="H40" s="61"/>
      <c r="I40" s="61"/>
      <c r="J40" s="64"/>
    </row>
    <row r="41" spans="1:10" ht="18" customHeight="1" thickBot="1">
      <c r="A41" s="65">
        <v>36</v>
      </c>
      <c r="B41" s="66"/>
      <c r="C41" s="255" t="s">
        <v>66</v>
      </c>
      <c r="D41" s="255" t="s">
        <v>39</v>
      </c>
      <c r="E41" s="68">
        <v>2013</v>
      </c>
      <c r="F41" s="68" t="s">
        <v>32</v>
      </c>
      <c r="G41" s="67"/>
      <c r="H41" s="68"/>
      <c r="I41" s="68"/>
      <c r="J41" s="74"/>
    </row>
    <row r="42" spans="1:10" ht="18" customHeight="1">
      <c r="A42" s="69">
        <v>37</v>
      </c>
      <c r="B42" s="70"/>
      <c r="C42" s="323" t="s">
        <v>65</v>
      </c>
      <c r="D42" s="324" t="s">
        <v>39</v>
      </c>
      <c r="E42" s="325">
        <v>2011</v>
      </c>
      <c r="F42" s="326" t="s">
        <v>24</v>
      </c>
      <c r="G42" s="97"/>
      <c r="H42" s="98"/>
      <c r="I42" s="98"/>
      <c r="J42" s="71"/>
    </row>
    <row r="43" spans="1:10" ht="18" customHeight="1">
      <c r="A43" s="58">
        <v>38</v>
      </c>
      <c r="B43" s="63"/>
      <c r="C43" s="254" t="s">
        <v>59</v>
      </c>
      <c r="D43" s="298" t="s">
        <v>46</v>
      </c>
      <c r="E43" s="61">
        <v>2008</v>
      </c>
      <c r="F43" s="60" t="s">
        <v>27</v>
      </c>
      <c r="G43" s="60"/>
      <c r="H43" s="61"/>
      <c r="I43" s="61"/>
      <c r="J43" s="64"/>
    </row>
    <row r="44" spans="1:10" ht="18" customHeight="1">
      <c r="A44" s="62">
        <v>39</v>
      </c>
      <c r="B44" s="63"/>
      <c r="C44" s="321" t="s">
        <v>77</v>
      </c>
      <c r="D44" s="321" t="s">
        <v>29</v>
      </c>
      <c r="E44" s="322">
        <v>2013</v>
      </c>
      <c r="F44" s="322" t="s">
        <v>30</v>
      </c>
      <c r="G44" s="60"/>
      <c r="H44" s="61"/>
      <c r="I44" s="61"/>
      <c r="J44" s="64"/>
    </row>
    <row r="45" spans="1:10" ht="18" customHeight="1" thickBot="1">
      <c r="A45" s="72">
        <v>40</v>
      </c>
      <c r="B45" s="73"/>
      <c r="C45" s="255" t="s">
        <v>43</v>
      </c>
      <c r="D45" s="255" t="s">
        <v>29</v>
      </c>
      <c r="E45" s="68">
        <v>2009</v>
      </c>
      <c r="F45" s="68" t="s">
        <v>20</v>
      </c>
      <c r="G45" s="67"/>
      <c r="H45" s="68"/>
      <c r="I45" s="68"/>
      <c r="J45" s="74"/>
    </row>
    <row r="46" spans="1:10" ht="18" customHeight="1">
      <c r="A46" s="58">
        <v>41</v>
      </c>
      <c r="B46" s="59"/>
      <c r="C46" s="254" t="s">
        <v>169</v>
      </c>
      <c r="D46" s="298" t="s">
        <v>26</v>
      </c>
      <c r="E46" s="61">
        <v>2007</v>
      </c>
      <c r="F46" s="60" t="s">
        <v>21</v>
      </c>
      <c r="G46" s="97"/>
      <c r="H46" s="98"/>
      <c r="I46" s="98"/>
      <c r="J46" s="71"/>
    </row>
    <row r="47" spans="1:10" ht="18" customHeight="1">
      <c r="A47" s="58">
        <v>42</v>
      </c>
      <c r="B47" s="63"/>
      <c r="C47" s="254" t="s">
        <v>181</v>
      </c>
      <c r="D47" s="298" t="s">
        <v>29</v>
      </c>
      <c r="E47" s="61">
        <v>2007</v>
      </c>
      <c r="F47" s="60" t="s">
        <v>21</v>
      </c>
      <c r="G47" s="60"/>
      <c r="H47" s="61"/>
      <c r="I47" s="61"/>
      <c r="J47" s="64"/>
    </row>
    <row r="48" spans="1:10" ht="18" customHeight="1">
      <c r="A48" s="58">
        <v>43</v>
      </c>
      <c r="B48" s="63"/>
      <c r="C48" s="321" t="s">
        <v>187</v>
      </c>
      <c r="D48" s="321" t="s">
        <v>29</v>
      </c>
      <c r="E48" s="322">
        <v>2011</v>
      </c>
      <c r="F48" s="322" t="s">
        <v>24</v>
      </c>
      <c r="G48" s="60"/>
      <c r="H48" s="61"/>
      <c r="I48" s="61"/>
      <c r="J48" s="64"/>
    </row>
    <row r="49" spans="1:10" ht="18" customHeight="1" thickBot="1">
      <c r="A49" s="75">
        <v>44</v>
      </c>
      <c r="B49" s="66"/>
      <c r="C49" s="255" t="s">
        <v>183</v>
      </c>
      <c r="D49" s="255" t="s">
        <v>19</v>
      </c>
      <c r="E49" s="68">
        <v>2014</v>
      </c>
      <c r="F49" s="68" t="s">
        <v>75</v>
      </c>
      <c r="G49" s="67"/>
      <c r="H49" s="68"/>
      <c r="I49" s="68"/>
      <c r="J49" s="74"/>
    </row>
    <row r="50" spans="1:10" ht="18" customHeight="1">
      <c r="A50" s="69">
        <v>45</v>
      </c>
      <c r="B50" s="70"/>
      <c r="C50" s="323" t="s">
        <v>214</v>
      </c>
      <c r="D50" s="324" t="s">
        <v>29</v>
      </c>
      <c r="E50" s="325">
        <v>2008</v>
      </c>
      <c r="F50" s="326" t="s">
        <v>27</v>
      </c>
      <c r="G50" s="97"/>
      <c r="H50" s="98"/>
      <c r="I50" s="98"/>
      <c r="J50" s="71"/>
    </row>
    <row r="51" spans="1:10" ht="18" customHeight="1">
      <c r="A51" s="62">
        <v>46</v>
      </c>
      <c r="B51" s="63"/>
      <c r="C51" s="254" t="s">
        <v>58</v>
      </c>
      <c r="D51" s="298" t="s">
        <v>49</v>
      </c>
      <c r="E51" s="61">
        <v>2006</v>
      </c>
      <c r="F51" s="60" t="s">
        <v>70</v>
      </c>
      <c r="G51" s="60"/>
      <c r="H51" s="61"/>
      <c r="I51" s="61"/>
      <c r="J51" s="64"/>
    </row>
    <row r="52" spans="1:10" ht="18" customHeight="1">
      <c r="A52" s="58">
        <v>47</v>
      </c>
      <c r="B52" s="63"/>
      <c r="C52" s="321" t="s">
        <v>177</v>
      </c>
      <c r="D52" s="321" t="s">
        <v>29</v>
      </c>
      <c r="E52" s="322">
        <v>2008</v>
      </c>
      <c r="F52" s="322" t="s">
        <v>27</v>
      </c>
      <c r="G52" s="60"/>
      <c r="H52" s="61"/>
      <c r="I52" s="61"/>
      <c r="J52" s="64"/>
    </row>
    <row r="53" spans="1:10" ht="18" customHeight="1" thickBot="1">
      <c r="A53" s="76">
        <v>48</v>
      </c>
      <c r="B53" s="73"/>
      <c r="C53" s="255" t="s">
        <v>178</v>
      </c>
      <c r="D53" s="255" t="s">
        <v>29</v>
      </c>
      <c r="E53" s="68">
        <v>2011</v>
      </c>
      <c r="F53" s="68" t="s">
        <v>42</v>
      </c>
      <c r="G53" s="67"/>
      <c r="H53" s="68"/>
      <c r="I53" s="68"/>
      <c r="J53" s="74"/>
    </row>
    <row r="54" spans="1:10" ht="18" customHeight="1">
      <c r="A54" s="77">
        <v>49</v>
      </c>
      <c r="B54" s="100"/>
      <c r="C54" s="299" t="s">
        <v>176</v>
      </c>
      <c r="D54" s="299" t="s">
        <v>39</v>
      </c>
      <c r="E54" s="83">
        <v>2008</v>
      </c>
      <c r="F54" s="83" t="s">
        <v>20</v>
      </c>
      <c r="G54" s="99"/>
      <c r="H54" s="100"/>
      <c r="I54" s="100"/>
      <c r="J54" s="79"/>
    </row>
    <row r="55" spans="1:10" ht="18" customHeight="1">
      <c r="A55" s="80">
        <v>50</v>
      </c>
      <c r="B55" s="81"/>
      <c r="C55" s="299" t="s">
        <v>76</v>
      </c>
      <c r="D55" s="299" t="s">
        <v>46</v>
      </c>
      <c r="E55" s="83">
        <v>2008</v>
      </c>
      <c r="F55" s="83" t="s">
        <v>27</v>
      </c>
      <c r="G55" s="82"/>
      <c r="H55" s="83"/>
      <c r="I55" s="83"/>
      <c r="J55" s="84"/>
    </row>
    <row r="56" spans="1:10" ht="18" customHeight="1">
      <c r="A56" s="85">
        <v>51</v>
      </c>
      <c r="B56" s="81"/>
      <c r="C56" s="327" t="s">
        <v>215</v>
      </c>
      <c r="D56" s="327" t="s">
        <v>48</v>
      </c>
      <c r="E56" s="328">
        <v>2013</v>
      </c>
      <c r="F56" s="328" t="s">
        <v>30</v>
      </c>
      <c r="G56" s="86"/>
      <c r="H56" s="83"/>
      <c r="I56" s="83"/>
      <c r="J56" s="84"/>
    </row>
    <row r="57" spans="1:10" ht="18" customHeight="1" thickBot="1">
      <c r="A57" s="87">
        <v>52</v>
      </c>
      <c r="B57" s="88"/>
      <c r="C57" s="257" t="s">
        <v>179</v>
      </c>
      <c r="D57" s="257" t="s">
        <v>29</v>
      </c>
      <c r="E57" s="102">
        <v>2011</v>
      </c>
      <c r="F57" s="102" t="s">
        <v>24</v>
      </c>
      <c r="G57" s="101"/>
      <c r="H57" s="102"/>
      <c r="I57" s="102"/>
      <c r="J57" s="89"/>
    </row>
    <row r="58" spans="1:10" ht="18" customHeight="1">
      <c r="A58" s="77">
        <v>53</v>
      </c>
      <c r="B58" s="78"/>
      <c r="C58" s="329" t="s">
        <v>184</v>
      </c>
      <c r="D58" s="329" t="s">
        <v>29</v>
      </c>
      <c r="E58" s="330">
        <v>2009</v>
      </c>
      <c r="F58" s="330" t="s">
        <v>27</v>
      </c>
      <c r="G58" s="99"/>
      <c r="H58" s="100"/>
      <c r="I58" s="100"/>
      <c r="J58" s="79"/>
    </row>
    <row r="59" spans="1:10" ht="18" customHeight="1">
      <c r="A59" s="80">
        <v>54</v>
      </c>
      <c r="B59" s="81"/>
      <c r="C59" s="299" t="s">
        <v>71</v>
      </c>
      <c r="D59" s="299" t="s">
        <v>69</v>
      </c>
      <c r="E59" s="83">
        <v>2007</v>
      </c>
      <c r="F59" s="83" t="s">
        <v>21</v>
      </c>
      <c r="G59" s="82"/>
      <c r="H59" s="83"/>
      <c r="I59" s="83"/>
      <c r="J59" s="84"/>
    </row>
    <row r="60" spans="1:10" ht="18" customHeight="1">
      <c r="A60" s="85">
        <v>55</v>
      </c>
      <c r="B60" s="81"/>
      <c r="C60" s="327" t="s">
        <v>216</v>
      </c>
      <c r="D60" s="327" t="s">
        <v>48</v>
      </c>
      <c r="E60" s="328">
        <v>2013</v>
      </c>
      <c r="F60" s="328" t="s">
        <v>30</v>
      </c>
      <c r="G60" s="86"/>
      <c r="H60" s="83"/>
      <c r="I60" s="83"/>
      <c r="J60" s="84"/>
    </row>
    <row r="61" spans="1:10" ht="18" customHeight="1" thickBot="1">
      <c r="A61" s="87">
        <v>56</v>
      </c>
      <c r="B61" s="256"/>
      <c r="C61" s="257" t="s">
        <v>72</v>
      </c>
      <c r="D61" s="257" t="s">
        <v>61</v>
      </c>
      <c r="E61" s="102">
        <v>2007</v>
      </c>
      <c r="F61" s="102" t="s">
        <v>21</v>
      </c>
      <c r="G61" s="101"/>
      <c r="H61" s="102"/>
      <c r="I61" s="102"/>
      <c r="J61" s="89"/>
    </row>
    <row r="62" spans="1:10" ht="18" customHeight="1">
      <c r="A62" s="77">
        <v>57</v>
      </c>
      <c r="B62" s="78"/>
      <c r="C62" s="299" t="s">
        <v>217</v>
      </c>
      <c r="D62" s="299" t="s">
        <v>29</v>
      </c>
      <c r="E62" s="83">
        <v>2014</v>
      </c>
      <c r="F62" s="83" t="s">
        <v>64</v>
      </c>
      <c r="G62" s="99"/>
      <c r="H62" s="100"/>
      <c r="I62" s="100"/>
      <c r="J62" s="79"/>
    </row>
    <row r="63" spans="1:10" ht="18" customHeight="1">
      <c r="A63" s="80">
        <v>58</v>
      </c>
      <c r="B63" s="81"/>
      <c r="C63" s="299" t="s">
        <v>218</v>
      </c>
      <c r="D63" s="299" t="s">
        <v>219</v>
      </c>
      <c r="E63" s="83">
        <v>2012</v>
      </c>
      <c r="F63" s="83" t="s">
        <v>32</v>
      </c>
      <c r="G63" s="82"/>
      <c r="H63" s="83"/>
      <c r="I63" s="83"/>
      <c r="J63" s="84"/>
    </row>
    <row r="64" spans="1:10" ht="18" customHeight="1">
      <c r="A64" s="85">
        <v>59</v>
      </c>
      <c r="B64" s="81"/>
      <c r="C64" s="327" t="s">
        <v>220</v>
      </c>
      <c r="D64" s="327" t="s">
        <v>29</v>
      </c>
      <c r="E64" s="328">
        <v>2011</v>
      </c>
      <c r="F64" s="328" t="s">
        <v>24</v>
      </c>
      <c r="G64" s="86"/>
      <c r="H64" s="83"/>
      <c r="I64" s="83"/>
      <c r="J64" s="84"/>
    </row>
    <row r="65" spans="1:10" ht="18" customHeight="1" thickBot="1">
      <c r="A65" s="87">
        <v>60</v>
      </c>
      <c r="B65" s="256"/>
      <c r="C65" s="257" t="s">
        <v>67</v>
      </c>
      <c r="D65" s="257" t="s">
        <v>48</v>
      </c>
      <c r="E65" s="102">
        <v>2008</v>
      </c>
      <c r="F65" s="102" t="s">
        <v>20</v>
      </c>
      <c r="G65" s="101"/>
      <c r="H65" s="102"/>
      <c r="I65" s="102"/>
      <c r="J65" s="89"/>
    </row>
    <row r="66" spans="1:10" ht="18" customHeight="1">
      <c r="A66" s="77">
        <v>61</v>
      </c>
      <c r="B66" s="78"/>
      <c r="C66" s="299" t="s">
        <v>53</v>
      </c>
      <c r="D66" s="299" t="s">
        <v>29</v>
      </c>
      <c r="E66" s="83">
        <v>2010</v>
      </c>
      <c r="F66" s="83" t="s">
        <v>24</v>
      </c>
      <c r="G66" s="99"/>
      <c r="H66" s="100"/>
      <c r="I66" s="100"/>
      <c r="J66" s="79"/>
    </row>
    <row r="67" spans="1:10" ht="18" customHeight="1">
      <c r="A67" s="80">
        <v>62</v>
      </c>
      <c r="B67" s="81"/>
      <c r="C67" s="299" t="s">
        <v>180</v>
      </c>
      <c r="D67" s="299" t="s">
        <v>29</v>
      </c>
      <c r="E67" s="83">
        <v>2013</v>
      </c>
      <c r="F67" s="83" t="s">
        <v>32</v>
      </c>
      <c r="G67" s="82"/>
      <c r="H67" s="83"/>
      <c r="I67" s="83"/>
      <c r="J67" s="84"/>
    </row>
    <row r="68" spans="1:10" ht="18" customHeight="1">
      <c r="A68" s="85">
        <v>63</v>
      </c>
      <c r="B68" s="81"/>
      <c r="C68" s="327" t="s">
        <v>175</v>
      </c>
      <c r="D68" s="327" t="s">
        <v>39</v>
      </c>
      <c r="E68" s="328">
        <v>2008</v>
      </c>
      <c r="F68" s="328" t="s">
        <v>20</v>
      </c>
      <c r="G68" s="86"/>
      <c r="H68" s="83"/>
      <c r="I68" s="83"/>
      <c r="J68" s="84"/>
    </row>
    <row r="69" spans="1:10" ht="18" customHeight="1" thickBot="1">
      <c r="A69" s="87">
        <v>64</v>
      </c>
      <c r="B69" s="256"/>
      <c r="C69" s="257" t="s">
        <v>185</v>
      </c>
      <c r="D69" s="257" t="s">
        <v>48</v>
      </c>
      <c r="E69" s="102">
        <v>2009</v>
      </c>
      <c r="F69" s="102" t="s">
        <v>27</v>
      </c>
      <c r="G69" s="101"/>
      <c r="H69" s="102"/>
      <c r="I69" s="102"/>
      <c r="J69" s="89"/>
    </row>
    <row r="70" spans="1:10" ht="18" customHeight="1">
      <c r="A70" s="258">
        <v>65</v>
      </c>
      <c r="B70" s="259"/>
      <c r="C70" s="349" t="s">
        <v>221</v>
      </c>
      <c r="D70" s="350" t="s">
        <v>48</v>
      </c>
      <c r="E70" s="261">
        <v>2014</v>
      </c>
      <c r="F70" s="260" t="s">
        <v>64</v>
      </c>
      <c r="G70" s="260"/>
      <c r="H70" s="261"/>
      <c r="I70" s="261"/>
      <c r="J70" s="262"/>
    </row>
    <row r="71" spans="1:10" ht="18" customHeight="1">
      <c r="A71" s="263">
        <v>66</v>
      </c>
      <c r="B71" s="264"/>
      <c r="C71" s="305" t="s">
        <v>222</v>
      </c>
      <c r="D71" s="306" t="s">
        <v>48</v>
      </c>
      <c r="E71" s="307">
        <v>2011</v>
      </c>
      <c r="F71" s="308" t="s">
        <v>24</v>
      </c>
      <c r="G71" s="265"/>
      <c r="H71" s="266"/>
      <c r="I71" s="266"/>
      <c r="J71" s="267"/>
    </row>
    <row r="72" spans="1:10" ht="18" customHeight="1">
      <c r="A72" s="268">
        <v>67</v>
      </c>
      <c r="B72" s="269"/>
      <c r="C72" s="310" t="s">
        <v>245</v>
      </c>
      <c r="D72" s="311" t="s">
        <v>48</v>
      </c>
      <c r="E72" s="266">
        <v>2011</v>
      </c>
      <c r="F72" s="312" t="s">
        <v>24</v>
      </c>
      <c r="G72" s="271"/>
      <c r="H72" s="270"/>
      <c r="I72" s="270"/>
      <c r="J72" s="272"/>
    </row>
    <row r="73" spans="1:10" ht="18" customHeight="1" thickBot="1">
      <c r="A73" s="289">
        <v>68</v>
      </c>
      <c r="B73" s="290"/>
      <c r="C73" s="309" t="s">
        <v>223</v>
      </c>
      <c r="D73" s="309" t="s">
        <v>52</v>
      </c>
      <c r="E73" s="292">
        <v>2011</v>
      </c>
      <c r="F73" s="292" t="s">
        <v>24</v>
      </c>
      <c r="G73" s="291"/>
      <c r="H73" s="292"/>
      <c r="I73" s="292"/>
      <c r="J73" s="293"/>
    </row>
    <row r="74" spans="1:10" ht="18" customHeight="1">
      <c r="A74" s="258">
        <v>69</v>
      </c>
      <c r="B74" s="259"/>
      <c r="C74" s="349" t="s">
        <v>224</v>
      </c>
      <c r="D74" s="350" t="s">
        <v>29</v>
      </c>
      <c r="E74" s="261">
        <v>2013</v>
      </c>
      <c r="F74" s="260" t="s">
        <v>32</v>
      </c>
      <c r="G74" s="260"/>
      <c r="H74" s="261"/>
      <c r="I74" s="261"/>
      <c r="J74" s="262"/>
    </row>
    <row r="75" spans="1:10" ht="18" customHeight="1">
      <c r="A75" s="263">
        <v>70</v>
      </c>
      <c r="B75" s="264"/>
      <c r="C75" s="305" t="s">
        <v>225</v>
      </c>
      <c r="D75" s="306" t="s">
        <v>39</v>
      </c>
      <c r="E75" s="307">
        <v>2013</v>
      </c>
      <c r="F75" s="308" t="s">
        <v>32</v>
      </c>
      <c r="G75" s="265"/>
      <c r="H75" s="266"/>
      <c r="I75" s="266"/>
      <c r="J75" s="267"/>
    </row>
    <row r="76" spans="1:10" ht="18" customHeight="1">
      <c r="A76" s="268">
        <v>71</v>
      </c>
      <c r="B76" s="269"/>
      <c r="C76" s="310" t="s">
        <v>62</v>
      </c>
      <c r="D76" s="311" t="s">
        <v>39</v>
      </c>
      <c r="E76" s="266">
        <v>2006</v>
      </c>
      <c r="F76" s="312" t="s">
        <v>21</v>
      </c>
      <c r="G76" s="271"/>
      <c r="H76" s="270"/>
      <c r="I76" s="270"/>
      <c r="J76" s="272"/>
    </row>
    <row r="77" spans="1:10" ht="18" customHeight="1" thickBot="1">
      <c r="A77" s="289">
        <v>72</v>
      </c>
      <c r="B77" s="290"/>
      <c r="C77" s="309" t="s">
        <v>78</v>
      </c>
      <c r="D77" s="309" t="s">
        <v>69</v>
      </c>
      <c r="E77" s="292">
        <v>2010</v>
      </c>
      <c r="F77" s="292" t="s">
        <v>24</v>
      </c>
      <c r="G77" s="291"/>
      <c r="H77" s="292"/>
      <c r="I77" s="292"/>
      <c r="J77" s="293"/>
    </row>
    <row r="78" spans="1:10" ht="18" customHeight="1">
      <c r="A78" s="258">
        <v>73</v>
      </c>
      <c r="B78" s="259"/>
      <c r="C78" s="349" t="s">
        <v>246</v>
      </c>
      <c r="D78" s="350" t="s">
        <v>48</v>
      </c>
      <c r="E78" s="261">
        <v>2014</v>
      </c>
      <c r="F78" s="260" t="s">
        <v>64</v>
      </c>
      <c r="G78" s="260"/>
      <c r="H78" s="261"/>
      <c r="I78" s="261"/>
      <c r="J78" s="262"/>
    </row>
    <row r="79" spans="1:10" ht="18" customHeight="1">
      <c r="A79" s="263">
        <v>74</v>
      </c>
      <c r="B79" s="264"/>
      <c r="C79" s="305" t="s">
        <v>57</v>
      </c>
      <c r="D79" s="306" t="s">
        <v>19</v>
      </c>
      <c r="E79" s="307">
        <v>2010</v>
      </c>
      <c r="F79" s="308" t="s">
        <v>24</v>
      </c>
      <c r="G79" s="265"/>
      <c r="H79" s="266"/>
      <c r="I79" s="266"/>
      <c r="J79" s="267"/>
    </row>
    <row r="80" spans="1:10" ht="18" customHeight="1">
      <c r="A80" s="268">
        <v>75</v>
      </c>
      <c r="B80" s="269"/>
      <c r="C80" s="310" t="s">
        <v>226</v>
      </c>
      <c r="D80" s="311" t="s">
        <v>227</v>
      </c>
      <c r="E80" s="266">
        <v>2013</v>
      </c>
      <c r="F80" s="312" t="s">
        <v>32</v>
      </c>
      <c r="G80" s="271"/>
      <c r="H80" s="270"/>
      <c r="I80" s="270"/>
      <c r="J80" s="272"/>
    </row>
    <row r="81" spans="1:10" ht="16.5" thickBot="1">
      <c r="A81" s="289">
        <v>76</v>
      </c>
      <c r="B81" s="290"/>
      <c r="C81" s="309" t="s">
        <v>228</v>
      </c>
      <c r="D81" s="309" t="s">
        <v>52</v>
      </c>
      <c r="E81" s="292">
        <v>2011</v>
      </c>
      <c r="F81" s="292" t="s">
        <v>24</v>
      </c>
      <c r="G81" s="291"/>
      <c r="H81" s="292"/>
      <c r="I81" s="292"/>
      <c r="J81" s="293"/>
    </row>
    <row r="82" spans="1:10">
      <c r="A82" s="258">
        <v>77</v>
      </c>
      <c r="B82" s="259"/>
      <c r="C82" s="331" t="s">
        <v>229</v>
      </c>
      <c r="D82" s="331" t="s">
        <v>48</v>
      </c>
      <c r="E82" s="270">
        <v>2014</v>
      </c>
      <c r="F82" s="270" t="s">
        <v>64</v>
      </c>
      <c r="G82" s="260"/>
      <c r="H82" s="261"/>
      <c r="I82" s="261"/>
      <c r="J82" s="262"/>
    </row>
    <row r="83" spans="1:10" ht="16.5" thickBot="1">
      <c r="A83" s="303">
        <v>78</v>
      </c>
      <c r="B83" s="290"/>
      <c r="C83" s="332" t="s">
        <v>230</v>
      </c>
      <c r="D83" s="309" t="s">
        <v>231</v>
      </c>
      <c r="E83" s="292">
        <v>2014</v>
      </c>
      <c r="F83" s="333" t="s">
        <v>64</v>
      </c>
      <c r="G83" s="291"/>
      <c r="H83" s="292"/>
      <c r="I83" s="292"/>
      <c r="J83" s="293"/>
    </row>
    <row r="84" spans="1:10">
      <c r="A84" s="92">
        <v>79</v>
      </c>
      <c r="B84" s="300"/>
      <c r="C84" s="273" t="s">
        <v>232</v>
      </c>
      <c r="D84" s="301" t="s">
        <v>41</v>
      </c>
      <c r="E84" s="301">
        <v>2014</v>
      </c>
      <c r="F84" s="274" t="s">
        <v>75</v>
      </c>
      <c r="G84" s="274"/>
      <c r="H84" s="301"/>
      <c r="I84" s="301"/>
      <c r="J84" s="302"/>
    </row>
    <row r="85" spans="1:10">
      <c r="A85" s="92">
        <v>80</v>
      </c>
      <c r="B85" s="300"/>
      <c r="C85" s="273" t="s">
        <v>233</v>
      </c>
      <c r="D85" s="301" t="s">
        <v>171</v>
      </c>
      <c r="E85" s="301">
        <v>2013</v>
      </c>
      <c r="F85" s="274" t="s">
        <v>32</v>
      </c>
      <c r="G85" s="274"/>
      <c r="H85" s="301"/>
      <c r="I85" s="301"/>
      <c r="J85" s="302"/>
    </row>
    <row r="86" spans="1:10">
      <c r="A86" s="92">
        <v>81</v>
      </c>
      <c r="B86" s="90"/>
      <c r="C86" s="304" t="s">
        <v>234</v>
      </c>
      <c r="D86" s="274" t="s">
        <v>19</v>
      </c>
      <c r="E86" s="274">
        <v>2006</v>
      </c>
      <c r="F86" s="301" t="s">
        <v>70</v>
      </c>
      <c r="G86" s="93"/>
      <c r="H86" s="94"/>
      <c r="I86" s="94"/>
      <c r="J86" s="91"/>
    </row>
    <row r="87" spans="1:10">
      <c r="A87" s="274">
        <v>82</v>
      </c>
      <c r="B87" s="301"/>
      <c r="C87" s="304" t="s">
        <v>235</v>
      </c>
      <c r="D87" s="274" t="s">
        <v>26</v>
      </c>
      <c r="E87" s="274">
        <v>2011</v>
      </c>
      <c r="F87" s="301" t="s">
        <v>24</v>
      </c>
      <c r="G87" s="301"/>
      <c r="H87" s="274"/>
      <c r="I87" s="274"/>
      <c r="J87" s="301"/>
    </row>
    <row r="88" spans="1:10">
      <c r="A88" s="274">
        <v>83</v>
      </c>
      <c r="B88" s="301"/>
      <c r="C88" s="304" t="s">
        <v>236</v>
      </c>
      <c r="D88" s="274" t="s">
        <v>41</v>
      </c>
      <c r="E88" s="274">
        <v>2012</v>
      </c>
      <c r="F88" s="301" t="s">
        <v>32</v>
      </c>
      <c r="G88" s="301"/>
      <c r="H88" s="274"/>
      <c r="I88" s="274"/>
      <c r="J88" s="301"/>
    </row>
    <row r="89" spans="1:10">
      <c r="A89" s="274">
        <v>84</v>
      </c>
      <c r="B89" s="301"/>
      <c r="C89" s="304" t="s">
        <v>237</v>
      </c>
      <c r="D89" s="274" t="s">
        <v>26</v>
      </c>
      <c r="E89" s="274">
        <v>2007</v>
      </c>
      <c r="F89" s="301" t="s">
        <v>21</v>
      </c>
      <c r="G89" s="301"/>
      <c r="H89" s="274"/>
      <c r="I89" s="274"/>
      <c r="J89" s="301"/>
    </row>
    <row r="90" spans="1:10">
      <c r="A90" s="274">
        <v>85</v>
      </c>
      <c r="B90" s="301"/>
      <c r="C90" s="304" t="s">
        <v>238</v>
      </c>
      <c r="D90" s="274" t="s">
        <v>41</v>
      </c>
      <c r="E90" s="274">
        <v>2006</v>
      </c>
      <c r="F90" s="301" t="s">
        <v>21</v>
      </c>
      <c r="G90" s="301"/>
      <c r="H90" s="274"/>
      <c r="I90" s="274"/>
      <c r="J90" s="301"/>
    </row>
    <row r="91" spans="1:10">
      <c r="A91" s="274">
        <v>86</v>
      </c>
      <c r="B91" s="301"/>
      <c r="C91" s="304" t="s">
        <v>79</v>
      </c>
      <c r="D91" s="274" t="s">
        <v>69</v>
      </c>
      <c r="E91" s="274">
        <v>2008</v>
      </c>
      <c r="F91" s="301" t="s">
        <v>20</v>
      </c>
      <c r="G91" s="301"/>
      <c r="H91" s="274"/>
      <c r="I91" s="274"/>
      <c r="J91" s="301"/>
    </row>
    <row r="92" spans="1:10">
      <c r="A92" s="274">
        <v>87</v>
      </c>
      <c r="B92" s="301"/>
      <c r="C92" s="304" t="s">
        <v>239</v>
      </c>
      <c r="D92" s="274" t="s">
        <v>240</v>
      </c>
      <c r="E92" s="274">
        <v>2009</v>
      </c>
      <c r="F92" s="301" t="s">
        <v>27</v>
      </c>
      <c r="G92" s="301"/>
      <c r="H92" s="274"/>
      <c r="I92" s="274"/>
      <c r="J92" s="301"/>
    </row>
    <row r="93" spans="1:10">
      <c r="A93" s="274">
        <v>88</v>
      </c>
      <c r="B93" s="301"/>
      <c r="C93" s="304" t="s">
        <v>241</v>
      </c>
      <c r="D93" s="274" t="s">
        <v>41</v>
      </c>
      <c r="E93" s="274">
        <v>2012</v>
      </c>
      <c r="F93" s="301" t="s">
        <v>30</v>
      </c>
      <c r="G93" s="301"/>
      <c r="H93" s="274"/>
      <c r="I93" s="274"/>
      <c r="J93" s="301"/>
    </row>
    <row r="94" spans="1:10">
      <c r="A94" s="274">
        <v>89</v>
      </c>
      <c r="B94" s="301"/>
      <c r="C94" s="304" t="s">
        <v>242</v>
      </c>
      <c r="D94" s="274" t="s">
        <v>41</v>
      </c>
      <c r="E94" s="274">
        <v>2013</v>
      </c>
      <c r="F94" s="301" t="s">
        <v>32</v>
      </c>
      <c r="G94" s="301"/>
      <c r="H94" s="274"/>
      <c r="I94" s="274"/>
      <c r="J94" s="301"/>
    </row>
    <row r="95" spans="1:10">
      <c r="A95" s="274">
        <v>90</v>
      </c>
      <c r="B95" s="301"/>
      <c r="C95" s="304"/>
      <c r="D95" s="274"/>
      <c r="E95" s="274"/>
      <c r="F95" s="301"/>
      <c r="G95" s="301"/>
      <c r="H95" s="274"/>
      <c r="I95" s="274"/>
      <c r="J95" s="301"/>
    </row>
    <row r="96" spans="1:10">
      <c r="A96" s="274">
        <v>91</v>
      </c>
      <c r="B96" s="301"/>
      <c r="C96" s="304"/>
      <c r="D96" s="274"/>
      <c r="E96" s="274"/>
      <c r="F96" s="301"/>
      <c r="G96" s="301"/>
      <c r="H96" s="274"/>
      <c r="I96" s="274"/>
      <c r="J96" s="301"/>
    </row>
    <row r="65461" spans="17:17">
      <c r="Q65461" s="2" t="s">
        <v>80</v>
      </c>
    </row>
  </sheetData>
  <mergeCells count="13">
    <mergeCell ref="A4:B4"/>
    <mergeCell ref="C4:D4"/>
    <mergeCell ref="E4:G4"/>
    <mergeCell ref="H4:J4"/>
    <mergeCell ref="B5:C5"/>
    <mergeCell ref="A1:J1"/>
    <mergeCell ref="A2:B2"/>
    <mergeCell ref="C2:F2"/>
    <mergeCell ref="G2:J2"/>
    <mergeCell ref="A3:B3"/>
    <mergeCell ref="C3:D3"/>
    <mergeCell ref="E3:G3"/>
    <mergeCell ref="H3:J3"/>
  </mergeCells>
  <printOptions horizontalCentered="1"/>
  <pageMargins left="0.19685039370078741" right="0.19685039370078741" top="0.78740157480314965" bottom="0.59055118110236227" header="0.51181102362204722" footer="0.51181102362204722"/>
  <pageSetup paperSize="9" scale="95" orientation="portrait" blackAndWhite="1" horizontalDpi="4294967295" r:id="rId1"/>
  <headerFooter alignWithMargins="0">
    <oddHeader>&amp;C&amp;"Calibri"&amp;10&amp;KFF8C00C2 - Confidential&amp;1#</oddHeader>
  </headerFooter>
  <rowBreaks count="1" manualBreakCount="1">
    <brk id="33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60"/>
  <sheetViews>
    <sheetView zoomScaleNormal="100" workbookViewId="0">
      <selection activeCell="AI51" sqref="AI51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2.875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5" ht="27.75" thickTop="1" thickBot="1">
      <c r="A1" s="405" t="s">
        <v>81</v>
      </c>
      <c r="B1" s="406"/>
      <c r="C1" s="406"/>
      <c r="D1" s="406"/>
      <c r="E1" s="407" t="s">
        <v>82</v>
      </c>
      <c r="F1" s="408"/>
      <c r="G1" s="409">
        <f>Preslist!C4</f>
        <v>45550</v>
      </c>
      <c r="H1" s="410"/>
      <c r="I1" s="410"/>
      <c r="J1" s="411"/>
      <c r="K1" s="412" t="s">
        <v>2</v>
      </c>
      <c r="L1" s="413"/>
      <c r="M1" s="413"/>
      <c r="N1" s="413"/>
      <c r="O1" s="414"/>
      <c r="P1" s="415" t="s">
        <v>83</v>
      </c>
      <c r="Q1" s="416"/>
      <c r="R1" s="416"/>
      <c r="S1" s="417" t="s">
        <v>207</v>
      </c>
      <c r="T1" s="416"/>
      <c r="U1" s="416"/>
      <c r="V1" s="416"/>
      <c r="W1" s="416"/>
      <c r="X1" s="416"/>
      <c r="Y1" s="418"/>
      <c r="Z1" s="390" t="s">
        <v>84</v>
      </c>
      <c r="AA1" s="390"/>
      <c r="AB1" s="390"/>
      <c r="AC1" s="103"/>
      <c r="AD1" s="391"/>
      <c r="AE1" s="391"/>
      <c r="AF1" s="392"/>
    </row>
    <row r="2" spans="1:35" ht="25.5" thickTop="1" thickBot="1">
      <c r="A2" s="104" t="s">
        <v>85</v>
      </c>
      <c r="B2" s="393" t="s">
        <v>10</v>
      </c>
      <c r="C2" s="394"/>
      <c r="D2" s="394"/>
      <c r="E2" s="394"/>
      <c r="F2" s="394"/>
      <c r="G2" s="394"/>
      <c r="H2" s="394" t="s">
        <v>86</v>
      </c>
      <c r="I2" s="395"/>
      <c r="J2" s="396">
        <f>A3</f>
        <v>1</v>
      </c>
      <c r="K2" s="396"/>
      <c r="L2" s="396"/>
      <c r="M2" s="397">
        <f>A4</f>
        <v>9</v>
      </c>
      <c r="N2" s="396"/>
      <c r="O2" s="398"/>
      <c r="P2" s="396">
        <f>A5</f>
        <v>7</v>
      </c>
      <c r="Q2" s="396"/>
      <c r="R2" s="396"/>
      <c r="S2" s="397">
        <f>A6</f>
        <v>13</v>
      </c>
      <c r="T2" s="396"/>
      <c r="U2" s="396"/>
      <c r="V2" s="396"/>
      <c r="W2" s="399"/>
      <c r="X2" s="400" t="s">
        <v>87</v>
      </c>
      <c r="Y2" s="401"/>
      <c r="Z2" s="105" t="s">
        <v>88</v>
      </c>
      <c r="AA2" s="282" t="s">
        <v>206</v>
      </c>
      <c r="AB2" s="402" t="s">
        <v>90</v>
      </c>
      <c r="AC2" s="403"/>
      <c r="AD2" s="404"/>
      <c r="AE2" s="107" t="s">
        <v>91</v>
      </c>
      <c r="AF2" s="108" t="s">
        <v>88</v>
      </c>
    </row>
    <row r="3" spans="1:35" ht="21" thickTop="1">
      <c r="A3" s="109">
        <v>1</v>
      </c>
      <c r="B3" s="430" t="str">
        <f>VLOOKUP(A3,Preslist!A6:D91,3)</f>
        <v>Čákorová Tereza</v>
      </c>
      <c r="C3" s="430"/>
      <c r="D3" s="430"/>
      <c r="E3" s="430"/>
      <c r="F3" s="430"/>
      <c r="G3" s="430"/>
      <c r="H3" s="431" t="str">
        <f>VLOOKUP(A3,Preslist!A$6:D$91,4)</f>
        <v>SKUŘ Plzeň</v>
      </c>
      <c r="I3" s="432"/>
      <c r="J3" s="390"/>
      <c r="K3" s="390"/>
      <c r="L3" s="390"/>
      <c r="M3" s="110">
        <f>W12</f>
        <v>2</v>
      </c>
      <c r="N3" s="111" t="s">
        <v>92</v>
      </c>
      <c r="O3" s="112">
        <f>Y12</f>
        <v>3</v>
      </c>
      <c r="P3" s="111">
        <f>Y14</f>
        <v>3</v>
      </c>
      <c r="Q3" s="111" t="s">
        <v>92</v>
      </c>
      <c r="R3" s="111">
        <f>W14</f>
        <v>1</v>
      </c>
      <c r="S3" s="433">
        <f>W9</f>
        <v>3</v>
      </c>
      <c r="T3" s="434"/>
      <c r="U3" s="111" t="s">
        <v>92</v>
      </c>
      <c r="V3" s="434">
        <f>Y9</f>
        <v>0</v>
      </c>
      <c r="W3" s="435"/>
      <c r="X3" s="419">
        <f>COUNTIF(M3,"=3")+COUNTIF(P3,"=3")+COUNTIF(S3,"=3")</f>
        <v>2</v>
      </c>
      <c r="Y3" s="420"/>
      <c r="Z3" s="115">
        <f>COUNTIF(O3,"=3")+COUNTIF(R3,"=3")+COUNTIF(V3,"=3")</f>
        <v>1</v>
      </c>
      <c r="AA3" s="116">
        <v>0</v>
      </c>
      <c r="AB3" s="114">
        <f>M3+P3+S3</f>
        <v>8</v>
      </c>
      <c r="AC3" s="103" t="s">
        <v>92</v>
      </c>
      <c r="AD3" s="113">
        <f>O3+R3+V3</f>
        <v>4</v>
      </c>
      <c r="AE3" s="117">
        <f>X3*2+Z3*1</f>
        <v>5</v>
      </c>
      <c r="AF3" s="118">
        <v>1</v>
      </c>
      <c r="AG3" s="338" t="s">
        <v>264</v>
      </c>
      <c r="AH3" s="338"/>
      <c r="AI3" s="338"/>
    </row>
    <row r="4" spans="1:35" ht="20.25">
      <c r="A4" s="119">
        <v>9</v>
      </c>
      <c r="B4" s="421" t="str">
        <f>VLOOKUP(A4,Preslist!A7:D92,3)</f>
        <v>Jandečka Jindřich</v>
      </c>
      <c r="C4" s="421"/>
      <c r="D4" s="421"/>
      <c r="E4" s="421"/>
      <c r="F4" s="421"/>
      <c r="G4" s="421"/>
      <c r="H4" s="422" t="str">
        <f>VLOOKUP(A4,Preslist!A$6:D$91,4)</f>
        <v>KST Klatovy</v>
      </c>
      <c r="I4" s="423"/>
      <c r="J4" s="120">
        <f>Y12</f>
        <v>3</v>
      </c>
      <c r="K4" s="121" t="s">
        <v>92</v>
      </c>
      <c r="L4" s="122">
        <f>W12</f>
        <v>2</v>
      </c>
      <c r="M4" s="424"/>
      <c r="N4" s="425"/>
      <c r="O4" s="426"/>
      <c r="P4" s="121">
        <f>W10</f>
        <v>1</v>
      </c>
      <c r="Q4" s="121" t="s">
        <v>92</v>
      </c>
      <c r="R4" s="121">
        <f>Y10</f>
        <v>3</v>
      </c>
      <c r="S4" s="424">
        <f>W13</f>
        <v>3</v>
      </c>
      <c r="T4" s="425"/>
      <c r="U4" s="121" t="s">
        <v>92</v>
      </c>
      <c r="V4" s="425">
        <f>Y13</f>
        <v>0</v>
      </c>
      <c r="W4" s="427"/>
      <c r="X4" s="428">
        <f>COUNTIF(J4,"=3")+COUNTIF(P4,"=3")+COUNTIF(S4,"=3")</f>
        <v>2</v>
      </c>
      <c r="Y4" s="429"/>
      <c r="Z4" s="124">
        <f>COUNTIF(L4,"=3")+COUNTIF(R4,"=3")+COUNTIF(V4,"=3")</f>
        <v>1</v>
      </c>
      <c r="AA4" s="125">
        <v>0</v>
      </c>
      <c r="AB4" s="120">
        <v>7</v>
      </c>
      <c r="AC4" s="121" t="s">
        <v>92</v>
      </c>
      <c r="AD4" s="123">
        <f t="shared" ref="AD4" si="0">O4+R4+V4</f>
        <v>3</v>
      </c>
      <c r="AE4" s="126">
        <f t="shared" ref="AE4:AE6" si="1">X4*2+Z4*1</f>
        <v>5</v>
      </c>
      <c r="AF4" s="127">
        <v>3</v>
      </c>
      <c r="AG4" s="338" t="s">
        <v>266</v>
      </c>
      <c r="AH4" s="338"/>
      <c r="AI4" s="338"/>
    </row>
    <row r="5" spans="1:35" ht="20.25">
      <c r="A5" s="119">
        <v>7</v>
      </c>
      <c r="B5" s="421" t="str">
        <f>VLOOKUP(A5,Preslist!A8:D93,3)</f>
        <v>Dudl Šimon</v>
      </c>
      <c r="C5" s="421"/>
      <c r="D5" s="421"/>
      <c r="E5" s="421"/>
      <c r="F5" s="421"/>
      <c r="G5" s="421"/>
      <c r="H5" s="422" t="str">
        <f>VLOOKUP(A5,Preslist!A$6:D$91,4)</f>
        <v>TJ Sokol Břasy</v>
      </c>
      <c r="I5" s="423"/>
      <c r="J5" s="121">
        <f>W14</f>
        <v>1</v>
      </c>
      <c r="K5" s="121" t="s">
        <v>92</v>
      </c>
      <c r="L5" s="121">
        <f>Y14</f>
        <v>3</v>
      </c>
      <c r="M5" s="128">
        <v>3</v>
      </c>
      <c r="N5" s="121" t="s">
        <v>92</v>
      </c>
      <c r="O5" s="122">
        <f>W10</f>
        <v>1</v>
      </c>
      <c r="P5" s="425"/>
      <c r="Q5" s="425"/>
      <c r="R5" s="425"/>
      <c r="S5" s="424">
        <f>Y11</f>
        <v>3</v>
      </c>
      <c r="T5" s="425"/>
      <c r="U5" s="121" t="s">
        <v>92</v>
      </c>
      <c r="V5" s="425">
        <f>W11</f>
        <v>1</v>
      </c>
      <c r="W5" s="427"/>
      <c r="X5" s="428">
        <f>COUNTIF(J5,"=3")+COUNTIF(M5,"=3")+COUNTIF(S5,"=3")</f>
        <v>2</v>
      </c>
      <c r="Y5" s="429"/>
      <c r="Z5" s="124">
        <f>COUNTIF(L5,"=3")+COUNTIF(O5,"=3")+COUNTIF(V5,"=3")</f>
        <v>1</v>
      </c>
      <c r="AA5" s="125">
        <v>0</v>
      </c>
      <c r="AB5" s="120">
        <v>7</v>
      </c>
      <c r="AC5" s="129" t="s">
        <v>92</v>
      </c>
      <c r="AD5" s="123">
        <v>5</v>
      </c>
      <c r="AE5" s="126">
        <f t="shared" si="1"/>
        <v>5</v>
      </c>
      <c r="AF5" s="127">
        <v>2</v>
      </c>
      <c r="AG5" s="338" t="s">
        <v>265</v>
      </c>
      <c r="AH5" s="338"/>
      <c r="AI5" s="338"/>
    </row>
    <row r="6" spans="1:35" ht="21" thickBot="1">
      <c r="A6" s="130">
        <v>13</v>
      </c>
      <c r="B6" s="436" t="str">
        <f>VLOOKUP(A6,Preslist!A9:D94,3)</f>
        <v>Blechová Tereza</v>
      </c>
      <c r="C6" s="436"/>
      <c r="D6" s="436"/>
      <c r="E6" s="436"/>
      <c r="F6" s="436"/>
      <c r="G6" s="436"/>
      <c r="H6" s="437" t="str">
        <f>VLOOKUP(A6,Preslist!A$6:D$91,4)</f>
        <v>TJ Sokol Plzeň V.</v>
      </c>
      <c r="I6" s="438"/>
      <c r="J6" s="131">
        <f>Y9</f>
        <v>0</v>
      </c>
      <c r="K6" s="131" t="s">
        <v>92</v>
      </c>
      <c r="L6" s="131">
        <f>W9</f>
        <v>3</v>
      </c>
      <c r="M6" s="132">
        <f>Y13</f>
        <v>0</v>
      </c>
      <c r="N6" s="131" t="s">
        <v>92</v>
      </c>
      <c r="O6" s="133">
        <f>W13</f>
        <v>3</v>
      </c>
      <c r="P6" s="131">
        <f>W11</f>
        <v>1</v>
      </c>
      <c r="Q6" s="131" t="s">
        <v>92</v>
      </c>
      <c r="R6" s="131">
        <f>Y11</f>
        <v>3</v>
      </c>
      <c r="S6" s="439"/>
      <c r="T6" s="440"/>
      <c r="U6" s="440"/>
      <c r="V6" s="440"/>
      <c r="W6" s="441"/>
      <c r="X6" s="442">
        <f>COUNTIF(J6,"=3")+COUNTIF(M6,"=3")+COUNTIF(P6,"=3")</f>
        <v>0</v>
      </c>
      <c r="Y6" s="443"/>
      <c r="Z6" s="136">
        <f>COUNTIF(L6,"=3")+COUNTIF(O6,"=3")+COUNTIF(R6,"=3")</f>
        <v>3</v>
      </c>
      <c r="AA6" s="137">
        <v>0</v>
      </c>
      <c r="AB6" s="135">
        <f t="shared" ref="AB6" si="2">M6+P6+S6</f>
        <v>1</v>
      </c>
      <c r="AC6" s="131" t="s">
        <v>92</v>
      </c>
      <c r="AD6" s="134">
        <v>9</v>
      </c>
      <c r="AE6" s="138">
        <f t="shared" si="1"/>
        <v>3</v>
      </c>
      <c r="AF6" s="139">
        <f t="shared" ref="AF6" si="3">RANK(AE6,AE$3:AE$6)</f>
        <v>4</v>
      </c>
      <c r="AG6" s="338"/>
      <c r="AH6" s="338"/>
      <c r="AI6" s="338"/>
    </row>
    <row r="7" spans="1:35" ht="21.75" thickTop="1" thickBot="1">
      <c r="A7" s="444" t="s">
        <v>93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6"/>
    </row>
    <row r="8" spans="1:35" ht="17.25" thickTop="1" thickBot="1">
      <c r="A8" s="447" t="s">
        <v>94</v>
      </c>
      <c r="B8" s="416"/>
      <c r="C8" s="140" t="s">
        <v>95</v>
      </c>
      <c r="D8" s="447" t="s">
        <v>96</v>
      </c>
      <c r="E8" s="416"/>
      <c r="F8" s="416"/>
      <c r="G8" s="416"/>
      <c r="H8" s="416"/>
      <c r="I8" s="416"/>
      <c r="J8" s="416"/>
      <c r="K8" s="416"/>
      <c r="L8" s="416"/>
      <c r="M8" s="416"/>
      <c r="N8" s="448"/>
      <c r="O8" s="141" t="s">
        <v>97</v>
      </c>
      <c r="P8" s="142" t="s">
        <v>98</v>
      </c>
      <c r="Q8" s="142" t="s">
        <v>99</v>
      </c>
      <c r="R8" s="462" t="s">
        <v>100</v>
      </c>
      <c r="S8" s="462"/>
      <c r="T8" s="462" t="s">
        <v>87</v>
      </c>
      <c r="U8" s="462"/>
      <c r="V8" s="463"/>
      <c r="W8" s="416" t="s">
        <v>101</v>
      </c>
      <c r="X8" s="416"/>
      <c r="Y8" s="390"/>
      <c r="Z8" s="390"/>
      <c r="AA8" s="447" t="s">
        <v>102</v>
      </c>
      <c r="AB8" s="416"/>
      <c r="AC8" s="416"/>
      <c r="AD8" s="416"/>
      <c r="AE8" s="416"/>
      <c r="AF8" s="448"/>
    </row>
    <row r="9" spans="1:35" ht="16.5" thickTop="1">
      <c r="A9" s="449"/>
      <c r="B9" s="450"/>
      <c r="C9" s="143">
        <v>0</v>
      </c>
      <c r="D9" s="144">
        <v>1</v>
      </c>
      <c r="E9" s="451" t="str">
        <f>B3</f>
        <v>Čákorová Tereza</v>
      </c>
      <c r="F9" s="452"/>
      <c r="G9" s="452"/>
      <c r="H9" s="453"/>
      <c r="I9" s="144">
        <v>4</v>
      </c>
      <c r="J9" s="451" t="str">
        <f>B6</f>
        <v>Blechová Tereza</v>
      </c>
      <c r="K9" s="452"/>
      <c r="L9" s="452"/>
      <c r="M9" s="452"/>
      <c r="N9" s="454"/>
      <c r="O9" s="165">
        <v>3</v>
      </c>
      <c r="P9" s="166">
        <v>6</v>
      </c>
      <c r="Q9" s="166">
        <v>1</v>
      </c>
      <c r="R9" s="455"/>
      <c r="S9" s="455"/>
      <c r="T9" s="455"/>
      <c r="U9" s="455"/>
      <c r="V9" s="456"/>
      <c r="W9" s="236">
        <f>COUNTIF(O9:V9,"&gt;0")</f>
        <v>3</v>
      </c>
      <c r="X9" s="144" t="s">
        <v>92</v>
      </c>
      <c r="Y9" s="457">
        <f>COUNTIF(O9:V9,"&lt;0")</f>
        <v>0</v>
      </c>
      <c r="Z9" s="458"/>
      <c r="AA9" s="145"/>
      <c r="AB9" s="459" t="str">
        <f>B5</f>
        <v>Dudl Šimon</v>
      </c>
      <c r="AC9" s="460"/>
      <c r="AD9" s="460"/>
      <c r="AE9" s="460"/>
      <c r="AF9" s="461"/>
    </row>
    <row r="10" spans="1:35">
      <c r="A10" s="482"/>
      <c r="B10" s="483"/>
      <c r="C10" s="146">
        <v>0</v>
      </c>
      <c r="D10" s="147">
        <v>2</v>
      </c>
      <c r="E10" s="484" t="str">
        <f>B4</f>
        <v>Jandečka Jindřich</v>
      </c>
      <c r="F10" s="485"/>
      <c r="G10" s="485"/>
      <c r="H10" s="486"/>
      <c r="I10" s="147">
        <v>3</v>
      </c>
      <c r="J10" s="484" t="str">
        <f>B5</f>
        <v>Dudl Šimon</v>
      </c>
      <c r="K10" s="485"/>
      <c r="L10" s="485"/>
      <c r="M10" s="485"/>
      <c r="N10" s="487"/>
      <c r="O10" s="167">
        <v>-8</v>
      </c>
      <c r="P10" s="168">
        <v>-9</v>
      </c>
      <c r="Q10" s="168">
        <v>9</v>
      </c>
      <c r="R10" s="488">
        <v>-3</v>
      </c>
      <c r="S10" s="488"/>
      <c r="T10" s="488"/>
      <c r="U10" s="488"/>
      <c r="V10" s="489"/>
      <c r="W10" s="148">
        <f t="shared" ref="W10:W14" si="4">COUNTIF(O10:V10,"&gt;0")</f>
        <v>1</v>
      </c>
      <c r="X10" s="147" t="s">
        <v>92</v>
      </c>
      <c r="Y10" s="464">
        <f t="shared" ref="Y10:Y14" si="5">COUNTIF(O10:V10,"&lt;0")</f>
        <v>3</v>
      </c>
      <c r="Z10" s="465"/>
      <c r="AA10" s="149"/>
      <c r="AB10" s="466" t="str">
        <f>B3</f>
        <v>Čákorová Tereza</v>
      </c>
      <c r="AC10" s="467"/>
      <c r="AD10" s="467"/>
      <c r="AE10" s="467"/>
      <c r="AF10" s="468"/>
    </row>
    <row r="11" spans="1:35">
      <c r="A11" s="469"/>
      <c r="B11" s="470"/>
      <c r="C11" s="150">
        <v>0</v>
      </c>
      <c r="D11" s="151">
        <v>4</v>
      </c>
      <c r="E11" s="471" t="str">
        <f>B6</f>
        <v>Blechová Tereza</v>
      </c>
      <c r="F11" s="472"/>
      <c r="G11" s="472"/>
      <c r="H11" s="473"/>
      <c r="I11" s="151">
        <v>3</v>
      </c>
      <c r="J11" s="471" t="str">
        <f>B5</f>
        <v>Dudl Šimon</v>
      </c>
      <c r="K11" s="472"/>
      <c r="L11" s="472"/>
      <c r="M11" s="472"/>
      <c r="N11" s="474"/>
      <c r="O11" s="169">
        <v>8</v>
      </c>
      <c r="P11" s="170">
        <v>-12</v>
      </c>
      <c r="Q11" s="170">
        <v>-6</v>
      </c>
      <c r="R11" s="475">
        <v>-5</v>
      </c>
      <c r="S11" s="475"/>
      <c r="T11" s="475"/>
      <c r="U11" s="475"/>
      <c r="V11" s="476"/>
      <c r="W11" s="152">
        <f t="shared" si="4"/>
        <v>1</v>
      </c>
      <c r="X11" s="151" t="s">
        <v>92</v>
      </c>
      <c r="Y11" s="477">
        <f t="shared" si="5"/>
        <v>3</v>
      </c>
      <c r="Z11" s="478"/>
      <c r="AA11" s="153"/>
      <c r="AB11" s="479" t="str">
        <f>B4</f>
        <v>Jandečka Jindřich</v>
      </c>
      <c r="AC11" s="480"/>
      <c r="AD11" s="480"/>
      <c r="AE11" s="480"/>
      <c r="AF11" s="481"/>
    </row>
    <row r="12" spans="1:35">
      <c r="A12" s="482"/>
      <c r="B12" s="483"/>
      <c r="C12" s="146">
        <v>0</v>
      </c>
      <c r="D12" s="147">
        <v>1</v>
      </c>
      <c r="E12" s="484" t="str">
        <f>B3</f>
        <v>Čákorová Tereza</v>
      </c>
      <c r="F12" s="485"/>
      <c r="G12" s="485"/>
      <c r="H12" s="486"/>
      <c r="I12" s="147">
        <v>2</v>
      </c>
      <c r="J12" s="484" t="str">
        <f>B4</f>
        <v>Jandečka Jindřich</v>
      </c>
      <c r="K12" s="485"/>
      <c r="L12" s="485"/>
      <c r="M12" s="485"/>
      <c r="N12" s="487"/>
      <c r="O12" s="171">
        <v>10</v>
      </c>
      <c r="P12" s="172">
        <v>-9</v>
      </c>
      <c r="Q12" s="172">
        <v>5</v>
      </c>
      <c r="R12" s="488">
        <v>-9</v>
      </c>
      <c r="S12" s="488"/>
      <c r="T12" s="488">
        <v>-9</v>
      </c>
      <c r="U12" s="488"/>
      <c r="V12" s="489"/>
      <c r="W12" s="148">
        <f t="shared" si="4"/>
        <v>2</v>
      </c>
      <c r="X12" s="147" t="s">
        <v>92</v>
      </c>
      <c r="Y12" s="464">
        <f t="shared" si="5"/>
        <v>3</v>
      </c>
      <c r="Z12" s="465"/>
      <c r="AA12" s="154"/>
      <c r="AB12" s="466" t="str">
        <f>B6</f>
        <v>Blechová Tereza</v>
      </c>
      <c r="AC12" s="467"/>
      <c r="AD12" s="467"/>
      <c r="AE12" s="467"/>
      <c r="AF12" s="468"/>
    </row>
    <row r="13" spans="1:35">
      <c r="A13" s="469"/>
      <c r="B13" s="470"/>
      <c r="C13" s="150">
        <v>0</v>
      </c>
      <c r="D13" s="151">
        <v>2</v>
      </c>
      <c r="E13" s="471" t="str">
        <f>B4</f>
        <v>Jandečka Jindřich</v>
      </c>
      <c r="F13" s="472"/>
      <c r="G13" s="472"/>
      <c r="H13" s="473"/>
      <c r="I13" s="151">
        <v>4</v>
      </c>
      <c r="J13" s="471" t="str">
        <f>B6</f>
        <v>Blechová Tereza</v>
      </c>
      <c r="K13" s="472"/>
      <c r="L13" s="472"/>
      <c r="M13" s="472"/>
      <c r="N13" s="474"/>
      <c r="O13" s="169">
        <v>5</v>
      </c>
      <c r="P13" s="170">
        <v>5</v>
      </c>
      <c r="Q13" s="170">
        <v>4</v>
      </c>
      <c r="R13" s="475"/>
      <c r="S13" s="475"/>
      <c r="T13" s="475"/>
      <c r="U13" s="475"/>
      <c r="V13" s="476"/>
      <c r="W13" s="152">
        <f t="shared" si="4"/>
        <v>3</v>
      </c>
      <c r="X13" s="151" t="s">
        <v>92</v>
      </c>
      <c r="Y13" s="477">
        <f t="shared" si="5"/>
        <v>0</v>
      </c>
      <c r="Z13" s="478"/>
      <c r="AA13" s="155"/>
      <c r="AB13" s="479" t="str">
        <f>B3</f>
        <v>Čákorová Tereza</v>
      </c>
      <c r="AC13" s="480"/>
      <c r="AD13" s="480"/>
      <c r="AE13" s="480"/>
      <c r="AF13" s="481"/>
    </row>
    <row r="14" spans="1:35" ht="16.5" thickBot="1">
      <c r="A14" s="495"/>
      <c r="B14" s="496"/>
      <c r="C14" s="156">
        <v>0</v>
      </c>
      <c r="D14" s="157">
        <v>3</v>
      </c>
      <c r="E14" s="497" t="str">
        <f>B5</f>
        <v>Dudl Šimon</v>
      </c>
      <c r="F14" s="498"/>
      <c r="G14" s="498"/>
      <c r="H14" s="499"/>
      <c r="I14" s="157">
        <v>1</v>
      </c>
      <c r="J14" s="497" t="str">
        <f>B3</f>
        <v>Čákorová Tereza</v>
      </c>
      <c r="K14" s="498"/>
      <c r="L14" s="498"/>
      <c r="M14" s="498"/>
      <c r="N14" s="500"/>
      <c r="O14" s="173">
        <v>8</v>
      </c>
      <c r="P14" s="174">
        <v>-5</v>
      </c>
      <c r="Q14" s="174">
        <v>-5</v>
      </c>
      <c r="R14" s="501">
        <v>-7</v>
      </c>
      <c r="S14" s="501"/>
      <c r="T14" s="501"/>
      <c r="U14" s="501"/>
      <c r="V14" s="502"/>
      <c r="W14" s="235">
        <f t="shared" si="4"/>
        <v>1</v>
      </c>
      <c r="X14" s="216" t="s">
        <v>92</v>
      </c>
      <c r="Y14" s="490">
        <f t="shared" si="5"/>
        <v>3</v>
      </c>
      <c r="Z14" s="491"/>
      <c r="AA14" s="158"/>
      <c r="AB14" s="492" t="str">
        <f>B4</f>
        <v>Jandečka Jindřich</v>
      </c>
      <c r="AC14" s="493"/>
      <c r="AD14" s="493"/>
      <c r="AE14" s="493"/>
      <c r="AF14" s="494"/>
    </row>
    <row r="15" spans="1:35" ht="37.5" customHeight="1" thickTop="1" thickBo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29"/>
      <c r="AF15" s="103"/>
    </row>
    <row r="16" spans="1:35" ht="26.45" customHeight="1" thickTop="1" thickBot="1">
      <c r="A16" s="405" t="s">
        <v>81</v>
      </c>
      <c r="B16" s="406"/>
      <c r="C16" s="406"/>
      <c r="D16" s="406"/>
      <c r="E16" s="407" t="s">
        <v>91</v>
      </c>
      <c r="F16" s="408"/>
      <c r="G16" s="409">
        <f>Preslist!C4</f>
        <v>45550</v>
      </c>
      <c r="H16" s="410"/>
      <c r="I16" s="410"/>
      <c r="J16" s="411"/>
      <c r="K16" s="412" t="s">
        <v>2</v>
      </c>
      <c r="L16" s="413"/>
      <c r="M16" s="413"/>
      <c r="N16" s="413"/>
      <c r="O16" s="414"/>
      <c r="P16" s="415" t="s">
        <v>83</v>
      </c>
      <c r="Q16" s="416"/>
      <c r="R16" s="416"/>
      <c r="S16" s="417" t="s">
        <v>207</v>
      </c>
      <c r="T16" s="416"/>
      <c r="U16" s="416"/>
      <c r="V16" s="416"/>
      <c r="W16" s="416"/>
      <c r="X16" s="416"/>
      <c r="Y16" s="418"/>
      <c r="Z16" s="390" t="s">
        <v>84</v>
      </c>
      <c r="AA16" s="390"/>
      <c r="AB16" s="390"/>
      <c r="AC16" s="103"/>
      <c r="AD16" s="391"/>
      <c r="AE16" s="391"/>
      <c r="AF16" s="392"/>
    </row>
    <row r="17" spans="1:32" ht="25.5" thickTop="1" thickBot="1">
      <c r="A17" s="104" t="s">
        <v>85</v>
      </c>
      <c r="B17" s="393" t="s">
        <v>10</v>
      </c>
      <c r="C17" s="394"/>
      <c r="D17" s="394"/>
      <c r="E17" s="394"/>
      <c r="F17" s="394"/>
      <c r="G17" s="394"/>
      <c r="H17" s="394" t="s">
        <v>86</v>
      </c>
      <c r="I17" s="395"/>
      <c r="J17" s="396">
        <f>A18</f>
        <v>2</v>
      </c>
      <c r="K17" s="396"/>
      <c r="L17" s="396"/>
      <c r="M17" s="397">
        <f>A19</f>
        <v>10</v>
      </c>
      <c r="N17" s="396"/>
      <c r="O17" s="398"/>
      <c r="P17" s="396">
        <f>A20</f>
        <v>6</v>
      </c>
      <c r="Q17" s="396"/>
      <c r="R17" s="396"/>
      <c r="S17" s="397">
        <f>A21</f>
        <v>14</v>
      </c>
      <c r="T17" s="396"/>
      <c r="U17" s="396"/>
      <c r="V17" s="396"/>
      <c r="W17" s="399"/>
      <c r="X17" s="400" t="s">
        <v>87</v>
      </c>
      <c r="Y17" s="401"/>
      <c r="Z17" s="105" t="s">
        <v>88</v>
      </c>
      <c r="AA17" s="106" t="s">
        <v>89</v>
      </c>
      <c r="AB17" s="402" t="s">
        <v>90</v>
      </c>
      <c r="AC17" s="403"/>
      <c r="AD17" s="404"/>
      <c r="AE17" s="107" t="s">
        <v>91</v>
      </c>
      <c r="AF17" s="108" t="s">
        <v>88</v>
      </c>
    </row>
    <row r="18" spans="1:32" ht="21" thickTop="1">
      <c r="A18" s="109">
        <v>2</v>
      </c>
      <c r="B18" s="430" t="str">
        <f>VLOOKUP(A18,Preslist!A6:D106,3)</f>
        <v>März Ondřej</v>
      </c>
      <c r="C18" s="430"/>
      <c r="D18" s="430"/>
      <c r="E18" s="430"/>
      <c r="F18" s="430"/>
      <c r="G18" s="430"/>
      <c r="H18" s="431" t="str">
        <f>VLOOKUP(A18,Preslist!A$6:D$91,4)</f>
        <v>TJ Sokol Bor</v>
      </c>
      <c r="I18" s="432"/>
      <c r="J18" s="390"/>
      <c r="K18" s="390"/>
      <c r="L18" s="390"/>
      <c r="M18" s="110">
        <f>W27</f>
        <v>3</v>
      </c>
      <c r="N18" s="111" t="s">
        <v>92</v>
      </c>
      <c r="O18" s="112">
        <f>Y27</f>
        <v>1</v>
      </c>
      <c r="P18" s="111">
        <f>Y29</f>
        <v>3</v>
      </c>
      <c r="Q18" s="111" t="s">
        <v>92</v>
      </c>
      <c r="R18" s="111">
        <f>W29</f>
        <v>2</v>
      </c>
      <c r="S18" s="433">
        <f>W24</f>
        <v>3</v>
      </c>
      <c r="T18" s="434"/>
      <c r="U18" s="111" t="s">
        <v>92</v>
      </c>
      <c r="V18" s="434">
        <f>Y24</f>
        <v>0</v>
      </c>
      <c r="W18" s="435"/>
      <c r="X18" s="419">
        <f>COUNTIF(M18,"=3")+COUNTIF(P18,"=3")+COUNTIF(S18,"=3")</f>
        <v>3</v>
      </c>
      <c r="Y18" s="420"/>
      <c r="Z18" s="115">
        <f>COUNTIF(O18,"=3")+COUNTIF(R18,"=3")+COUNTIF(V18,"=3")</f>
        <v>0</v>
      </c>
      <c r="AA18" s="116">
        <v>0</v>
      </c>
      <c r="AB18" s="114">
        <f>M18+P18+S18</f>
        <v>9</v>
      </c>
      <c r="AC18" s="103" t="s">
        <v>92</v>
      </c>
      <c r="AD18" s="113">
        <f>O18+R18+V18</f>
        <v>3</v>
      </c>
      <c r="AE18" s="117">
        <f>X18*2+Z18*1</f>
        <v>6</v>
      </c>
      <c r="AF18" s="118">
        <v>1</v>
      </c>
    </row>
    <row r="19" spans="1:32" ht="20.25">
      <c r="A19" s="119">
        <v>10</v>
      </c>
      <c r="B19" s="421" t="str">
        <f>VLOOKUP(A19,Preslist!A7:D107,3)</f>
        <v>Cíglerová Nela</v>
      </c>
      <c r="C19" s="421"/>
      <c r="D19" s="421"/>
      <c r="E19" s="421"/>
      <c r="F19" s="421"/>
      <c r="G19" s="421"/>
      <c r="H19" s="422" t="str">
        <f>VLOOKUP(A19,Preslist!A$6:D$91,4)</f>
        <v>TJ Sokol Plzeň V.</v>
      </c>
      <c r="I19" s="423"/>
      <c r="J19" s="120">
        <f>Y27</f>
        <v>1</v>
      </c>
      <c r="K19" s="121" t="s">
        <v>92</v>
      </c>
      <c r="L19" s="122">
        <f>W27</f>
        <v>3</v>
      </c>
      <c r="M19" s="424"/>
      <c r="N19" s="425"/>
      <c r="O19" s="426"/>
      <c r="P19" s="121">
        <f>W25</f>
        <v>0</v>
      </c>
      <c r="Q19" s="121" t="s">
        <v>92</v>
      </c>
      <c r="R19" s="121">
        <f>Y25</f>
        <v>3</v>
      </c>
      <c r="S19" s="424">
        <f>W28</f>
        <v>2</v>
      </c>
      <c r="T19" s="425"/>
      <c r="U19" s="121" t="s">
        <v>92</v>
      </c>
      <c r="V19" s="425">
        <f>Y28</f>
        <v>3</v>
      </c>
      <c r="W19" s="427"/>
      <c r="X19" s="428">
        <f>COUNTIF(J19,"=3")+COUNTIF(P19,"=3")+COUNTIF(S19,"=3")</f>
        <v>0</v>
      </c>
      <c r="Y19" s="429"/>
      <c r="Z19" s="124">
        <f>COUNTIF(L19,"=3")+COUNTIF(R19,"=3")+COUNTIF(V19,"=3")</f>
        <v>3</v>
      </c>
      <c r="AA19" s="125">
        <v>0</v>
      </c>
      <c r="AB19" s="120">
        <v>3</v>
      </c>
      <c r="AC19" s="121" t="s">
        <v>92</v>
      </c>
      <c r="AD19" s="123">
        <v>9</v>
      </c>
      <c r="AE19" s="126">
        <f t="shared" ref="AE19:AE21" si="6">X19*2+Z19*1</f>
        <v>3</v>
      </c>
      <c r="AF19" s="127">
        <f t="shared" ref="AF19" si="7">RANK(AE19,AE$3:AE$6)</f>
        <v>4</v>
      </c>
    </row>
    <row r="20" spans="1:32" ht="20.25">
      <c r="A20" s="119">
        <v>6</v>
      </c>
      <c r="B20" s="421" t="str">
        <f>VLOOKUP(A20,Preslist!A8:D108,3)</f>
        <v>Kysela Filip</v>
      </c>
      <c r="C20" s="421"/>
      <c r="D20" s="421"/>
      <c r="E20" s="421"/>
      <c r="F20" s="421"/>
      <c r="G20" s="421"/>
      <c r="H20" s="503" t="str">
        <f>VLOOKUP(A20,Preslist!A$6:D$91,4)</f>
        <v>SKUŘ Plzeň</v>
      </c>
      <c r="I20" s="504"/>
      <c r="J20" s="121">
        <f>W29</f>
        <v>2</v>
      </c>
      <c r="K20" s="121" t="s">
        <v>92</v>
      </c>
      <c r="L20" s="121">
        <f>Y29</f>
        <v>3</v>
      </c>
      <c r="M20" s="128">
        <f>Y25</f>
        <v>3</v>
      </c>
      <c r="N20" s="121" t="s">
        <v>92</v>
      </c>
      <c r="O20" s="122">
        <f>W25</f>
        <v>0</v>
      </c>
      <c r="P20" s="425"/>
      <c r="Q20" s="425"/>
      <c r="R20" s="425"/>
      <c r="S20" s="424">
        <f>Y26</f>
        <v>3</v>
      </c>
      <c r="T20" s="425"/>
      <c r="U20" s="121" t="s">
        <v>92</v>
      </c>
      <c r="V20" s="425">
        <f>W26</f>
        <v>1</v>
      </c>
      <c r="W20" s="427"/>
      <c r="X20" s="428">
        <f>COUNTIF(J20,"=3")+COUNTIF(M20,"=3")+COUNTIF(S20,"=3")</f>
        <v>2</v>
      </c>
      <c r="Y20" s="429"/>
      <c r="Z20" s="124">
        <f>COUNTIF(L20,"=3")+COUNTIF(O20,"=3")+COUNTIF(V20,"=3")</f>
        <v>1</v>
      </c>
      <c r="AA20" s="125">
        <v>0</v>
      </c>
      <c r="AB20" s="120">
        <v>8</v>
      </c>
      <c r="AC20" s="129" t="s">
        <v>92</v>
      </c>
      <c r="AD20" s="123">
        <v>4</v>
      </c>
      <c r="AE20" s="126">
        <f t="shared" si="6"/>
        <v>5</v>
      </c>
      <c r="AF20" s="127">
        <v>2</v>
      </c>
    </row>
    <row r="21" spans="1:32" ht="21" thickBot="1">
      <c r="A21" s="130">
        <v>14</v>
      </c>
      <c r="B21" s="436" t="str">
        <f>VLOOKUP(A21,Preslist!A9:D109,3)</f>
        <v>Drnec Jiří</v>
      </c>
      <c r="C21" s="436"/>
      <c r="D21" s="436"/>
      <c r="E21" s="436"/>
      <c r="F21" s="436"/>
      <c r="G21" s="436"/>
      <c r="H21" s="437" t="str">
        <f>VLOOKUP(A21,Preslist!A$6:D$91,4)</f>
        <v>TJ Dobřany</v>
      </c>
      <c r="I21" s="438"/>
      <c r="J21" s="131">
        <f>Y24</f>
        <v>0</v>
      </c>
      <c r="K21" s="131" t="s">
        <v>92</v>
      </c>
      <c r="L21" s="131">
        <f>W24</f>
        <v>3</v>
      </c>
      <c r="M21" s="132">
        <f>Y28</f>
        <v>3</v>
      </c>
      <c r="N21" s="131" t="s">
        <v>92</v>
      </c>
      <c r="O21" s="133">
        <f>W28</f>
        <v>2</v>
      </c>
      <c r="P21" s="131">
        <f>W26</f>
        <v>1</v>
      </c>
      <c r="Q21" s="131" t="s">
        <v>92</v>
      </c>
      <c r="R21" s="131">
        <f>Y26</f>
        <v>3</v>
      </c>
      <c r="S21" s="439"/>
      <c r="T21" s="440"/>
      <c r="U21" s="440"/>
      <c r="V21" s="440"/>
      <c r="W21" s="441"/>
      <c r="X21" s="442">
        <f>COUNTIF(J21,"=3")+COUNTIF(M21,"=3")+COUNTIF(P21,"=3")</f>
        <v>1</v>
      </c>
      <c r="Y21" s="443"/>
      <c r="Z21" s="136">
        <f>COUNTIF(L21,"=3")+COUNTIF(O21,"=3")+COUNTIF(R21,"=3")</f>
        <v>2</v>
      </c>
      <c r="AA21" s="137">
        <v>0</v>
      </c>
      <c r="AB21" s="135">
        <f t="shared" ref="AB21" si="8">M21+P21+S21</f>
        <v>4</v>
      </c>
      <c r="AC21" s="131" t="s">
        <v>92</v>
      </c>
      <c r="AD21" s="134">
        <v>8</v>
      </c>
      <c r="AE21" s="138">
        <f t="shared" si="6"/>
        <v>4</v>
      </c>
      <c r="AF21" s="139">
        <v>3</v>
      </c>
    </row>
    <row r="22" spans="1:32" ht="21.75" thickTop="1" thickBot="1">
      <c r="A22" s="444" t="s">
        <v>93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6"/>
    </row>
    <row r="23" spans="1:32" ht="17.25" thickTop="1" thickBot="1">
      <c r="A23" s="447" t="s">
        <v>94</v>
      </c>
      <c r="B23" s="416"/>
      <c r="C23" s="140" t="s">
        <v>95</v>
      </c>
      <c r="D23" s="447" t="s">
        <v>96</v>
      </c>
      <c r="E23" s="416"/>
      <c r="F23" s="416"/>
      <c r="G23" s="416"/>
      <c r="H23" s="416"/>
      <c r="I23" s="416"/>
      <c r="J23" s="416"/>
      <c r="K23" s="416"/>
      <c r="L23" s="416"/>
      <c r="M23" s="416"/>
      <c r="N23" s="448"/>
      <c r="O23" s="141" t="s">
        <v>97</v>
      </c>
      <c r="P23" s="142" t="s">
        <v>98</v>
      </c>
      <c r="Q23" s="142" t="s">
        <v>99</v>
      </c>
      <c r="R23" s="462" t="s">
        <v>100</v>
      </c>
      <c r="S23" s="462"/>
      <c r="T23" s="462" t="s">
        <v>87</v>
      </c>
      <c r="U23" s="462"/>
      <c r="V23" s="463"/>
      <c r="W23" s="416" t="s">
        <v>101</v>
      </c>
      <c r="X23" s="416"/>
      <c r="Y23" s="390"/>
      <c r="Z23" s="390"/>
      <c r="AA23" s="447" t="s">
        <v>102</v>
      </c>
      <c r="AB23" s="416"/>
      <c r="AC23" s="416"/>
      <c r="AD23" s="416"/>
      <c r="AE23" s="416"/>
      <c r="AF23" s="448"/>
    </row>
    <row r="24" spans="1:32" ht="16.5" thickTop="1">
      <c r="A24" s="449"/>
      <c r="B24" s="450"/>
      <c r="C24" s="143">
        <v>0</v>
      </c>
      <c r="D24" s="144">
        <v>1</v>
      </c>
      <c r="E24" s="451" t="str">
        <f>B18</f>
        <v>März Ondřej</v>
      </c>
      <c r="F24" s="452"/>
      <c r="G24" s="452"/>
      <c r="H24" s="453"/>
      <c r="I24" s="144">
        <v>4</v>
      </c>
      <c r="J24" s="451" t="str">
        <f>B21</f>
        <v>Drnec Jiří</v>
      </c>
      <c r="K24" s="452"/>
      <c r="L24" s="452"/>
      <c r="M24" s="452"/>
      <c r="N24" s="454"/>
      <c r="O24" s="165">
        <v>7</v>
      </c>
      <c r="P24" s="166">
        <v>4</v>
      </c>
      <c r="Q24" s="166">
        <v>11</v>
      </c>
      <c r="R24" s="455"/>
      <c r="S24" s="455"/>
      <c r="T24" s="455"/>
      <c r="U24" s="455"/>
      <c r="V24" s="456"/>
      <c r="W24" s="236">
        <f>COUNTIF(O24:V24,"&gt;0")</f>
        <v>3</v>
      </c>
      <c r="X24" s="144" t="s">
        <v>92</v>
      </c>
      <c r="Y24" s="457">
        <f>COUNTIF(O24:V24,"&lt;0")</f>
        <v>0</v>
      </c>
      <c r="Z24" s="458"/>
      <c r="AA24" s="145"/>
      <c r="AB24" s="459" t="str">
        <f>B20</f>
        <v>Kysela Filip</v>
      </c>
      <c r="AC24" s="460"/>
      <c r="AD24" s="460"/>
      <c r="AE24" s="460"/>
      <c r="AF24" s="461"/>
    </row>
    <row r="25" spans="1:32">
      <c r="A25" s="482"/>
      <c r="B25" s="483"/>
      <c r="C25" s="146">
        <v>0</v>
      </c>
      <c r="D25" s="147">
        <v>2</v>
      </c>
      <c r="E25" s="484" t="str">
        <f>B19</f>
        <v>Cíglerová Nela</v>
      </c>
      <c r="F25" s="485"/>
      <c r="G25" s="485"/>
      <c r="H25" s="486"/>
      <c r="I25" s="147">
        <v>3</v>
      </c>
      <c r="J25" s="484" t="str">
        <f>B20</f>
        <v>Kysela Filip</v>
      </c>
      <c r="K25" s="485"/>
      <c r="L25" s="485"/>
      <c r="M25" s="485"/>
      <c r="N25" s="487"/>
      <c r="O25" s="167">
        <v>-6</v>
      </c>
      <c r="P25" s="168">
        <v>-6</v>
      </c>
      <c r="Q25" s="168">
        <v>-4</v>
      </c>
      <c r="R25" s="488"/>
      <c r="S25" s="488"/>
      <c r="T25" s="488"/>
      <c r="U25" s="488"/>
      <c r="V25" s="489"/>
      <c r="W25" s="148">
        <f t="shared" ref="W25:W29" si="9">COUNTIF(O25:V25,"&gt;0")</f>
        <v>0</v>
      </c>
      <c r="X25" s="147" t="s">
        <v>92</v>
      </c>
      <c r="Y25" s="464">
        <f t="shared" ref="Y25:Y29" si="10">COUNTIF(O25:V25,"&lt;0")</f>
        <v>3</v>
      </c>
      <c r="Z25" s="465"/>
      <c r="AA25" s="149"/>
      <c r="AB25" s="466" t="str">
        <f>B18</f>
        <v>März Ondřej</v>
      </c>
      <c r="AC25" s="467"/>
      <c r="AD25" s="467"/>
      <c r="AE25" s="467"/>
      <c r="AF25" s="468"/>
    </row>
    <row r="26" spans="1:32">
      <c r="A26" s="469"/>
      <c r="B26" s="470"/>
      <c r="C26" s="150">
        <v>0</v>
      </c>
      <c r="D26" s="151">
        <v>4</v>
      </c>
      <c r="E26" s="471" t="str">
        <f>B21</f>
        <v>Drnec Jiří</v>
      </c>
      <c r="F26" s="472"/>
      <c r="G26" s="472"/>
      <c r="H26" s="473"/>
      <c r="I26" s="151">
        <v>3</v>
      </c>
      <c r="J26" s="471" t="str">
        <f>B20</f>
        <v>Kysela Filip</v>
      </c>
      <c r="K26" s="472"/>
      <c r="L26" s="472"/>
      <c r="M26" s="472"/>
      <c r="N26" s="474"/>
      <c r="O26" s="169">
        <v>3</v>
      </c>
      <c r="P26" s="170">
        <v>-5</v>
      </c>
      <c r="Q26" s="170">
        <v>-4</v>
      </c>
      <c r="R26" s="475">
        <v>-12</v>
      </c>
      <c r="S26" s="475"/>
      <c r="T26" s="475"/>
      <c r="U26" s="475"/>
      <c r="V26" s="476"/>
      <c r="W26" s="152">
        <f t="shared" si="9"/>
        <v>1</v>
      </c>
      <c r="X26" s="151" t="s">
        <v>92</v>
      </c>
      <c r="Y26" s="477">
        <f t="shared" si="10"/>
        <v>3</v>
      </c>
      <c r="Z26" s="478"/>
      <c r="AA26" s="153"/>
      <c r="AB26" s="479" t="str">
        <f>B19</f>
        <v>Cíglerová Nela</v>
      </c>
      <c r="AC26" s="480"/>
      <c r="AD26" s="480"/>
      <c r="AE26" s="480"/>
      <c r="AF26" s="481"/>
    </row>
    <row r="27" spans="1:32">
      <c r="A27" s="482"/>
      <c r="B27" s="483"/>
      <c r="C27" s="146">
        <v>0</v>
      </c>
      <c r="D27" s="147">
        <v>1</v>
      </c>
      <c r="E27" s="484" t="str">
        <f>B18</f>
        <v>März Ondřej</v>
      </c>
      <c r="F27" s="485"/>
      <c r="G27" s="485"/>
      <c r="H27" s="486"/>
      <c r="I27" s="147">
        <v>2</v>
      </c>
      <c r="J27" s="484" t="str">
        <f>B19</f>
        <v>Cíglerová Nela</v>
      </c>
      <c r="K27" s="485"/>
      <c r="L27" s="485"/>
      <c r="M27" s="485"/>
      <c r="N27" s="487"/>
      <c r="O27" s="171">
        <v>-7</v>
      </c>
      <c r="P27" s="172">
        <v>6</v>
      </c>
      <c r="Q27" s="172">
        <v>8</v>
      </c>
      <c r="R27" s="488">
        <v>11</v>
      </c>
      <c r="S27" s="488"/>
      <c r="T27" s="488"/>
      <c r="U27" s="488"/>
      <c r="V27" s="489"/>
      <c r="W27" s="148">
        <f t="shared" si="9"/>
        <v>3</v>
      </c>
      <c r="X27" s="147" t="s">
        <v>92</v>
      </c>
      <c r="Y27" s="464">
        <f t="shared" si="10"/>
        <v>1</v>
      </c>
      <c r="Z27" s="465"/>
      <c r="AA27" s="154"/>
      <c r="AB27" s="466" t="str">
        <f>B21</f>
        <v>Drnec Jiří</v>
      </c>
      <c r="AC27" s="467"/>
      <c r="AD27" s="467"/>
      <c r="AE27" s="467"/>
      <c r="AF27" s="468"/>
    </row>
    <row r="28" spans="1:32">
      <c r="A28" s="469"/>
      <c r="B28" s="470"/>
      <c r="C28" s="150">
        <v>0</v>
      </c>
      <c r="D28" s="151">
        <v>2</v>
      </c>
      <c r="E28" s="471" t="str">
        <f>B19</f>
        <v>Cíglerová Nela</v>
      </c>
      <c r="F28" s="472"/>
      <c r="G28" s="472"/>
      <c r="H28" s="473"/>
      <c r="I28" s="151">
        <v>4</v>
      </c>
      <c r="J28" s="471" t="str">
        <f>B21</f>
        <v>Drnec Jiří</v>
      </c>
      <c r="K28" s="472"/>
      <c r="L28" s="472"/>
      <c r="M28" s="472"/>
      <c r="N28" s="474"/>
      <c r="O28" s="169">
        <v>-7</v>
      </c>
      <c r="P28" s="170">
        <v>-8</v>
      </c>
      <c r="Q28" s="170">
        <v>10</v>
      </c>
      <c r="R28" s="475">
        <v>9</v>
      </c>
      <c r="S28" s="475"/>
      <c r="T28" s="475">
        <v>-6</v>
      </c>
      <c r="U28" s="475"/>
      <c r="V28" s="476"/>
      <c r="W28" s="152">
        <f t="shared" si="9"/>
        <v>2</v>
      </c>
      <c r="X28" s="151" t="s">
        <v>92</v>
      </c>
      <c r="Y28" s="477">
        <f t="shared" si="10"/>
        <v>3</v>
      </c>
      <c r="Z28" s="478"/>
      <c r="AA28" s="155"/>
      <c r="AB28" s="479" t="str">
        <f>B18</f>
        <v>März Ondřej</v>
      </c>
      <c r="AC28" s="480"/>
      <c r="AD28" s="480"/>
      <c r="AE28" s="480"/>
      <c r="AF28" s="481"/>
    </row>
    <row r="29" spans="1:32" ht="16.5" thickBot="1">
      <c r="A29" s="495"/>
      <c r="B29" s="496"/>
      <c r="C29" s="156">
        <v>0</v>
      </c>
      <c r="D29" s="157">
        <v>3</v>
      </c>
      <c r="E29" s="497" t="str">
        <f>B20</f>
        <v>Kysela Filip</v>
      </c>
      <c r="F29" s="498"/>
      <c r="G29" s="498"/>
      <c r="H29" s="499"/>
      <c r="I29" s="157">
        <v>1</v>
      </c>
      <c r="J29" s="497" t="str">
        <f>B18</f>
        <v>März Ondřej</v>
      </c>
      <c r="K29" s="498"/>
      <c r="L29" s="498"/>
      <c r="M29" s="498"/>
      <c r="N29" s="500"/>
      <c r="O29" s="173">
        <v>-4</v>
      </c>
      <c r="P29" s="174">
        <v>-4</v>
      </c>
      <c r="Q29" s="174">
        <v>7</v>
      </c>
      <c r="R29" s="501">
        <v>8</v>
      </c>
      <c r="S29" s="501"/>
      <c r="T29" s="501">
        <v>-7</v>
      </c>
      <c r="U29" s="501"/>
      <c r="V29" s="502"/>
      <c r="W29" s="235">
        <f t="shared" si="9"/>
        <v>2</v>
      </c>
      <c r="X29" s="216" t="s">
        <v>92</v>
      </c>
      <c r="Y29" s="490">
        <f t="shared" si="10"/>
        <v>3</v>
      </c>
      <c r="Z29" s="491"/>
      <c r="AA29" s="158"/>
      <c r="AB29" s="492" t="str">
        <f>B19</f>
        <v>Cíglerová Nela</v>
      </c>
      <c r="AC29" s="493"/>
      <c r="AD29" s="493"/>
      <c r="AE29" s="493"/>
      <c r="AF29" s="494"/>
    </row>
    <row r="30" spans="1:32" ht="117" customHeight="1" thickTop="1" thickBot="1">
      <c r="A30" s="161"/>
      <c r="B30" s="161"/>
      <c r="C30" s="162"/>
      <c r="D30" s="103"/>
      <c r="E30" s="162"/>
      <c r="F30" s="162"/>
      <c r="G30" s="162"/>
      <c r="H30" s="162"/>
      <c r="I30" s="103"/>
      <c r="J30" s="162"/>
      <c r="K30" s="162"/>
      <c r="L30" s="162"/>
      <c r="M30" s="162"/>
      <c r="N30" s="162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63"/>
      <c r="AB30" s="164"/>
      <c r="AC30" s="164"/>
      <c r="AD30" s="164"/>
      <c r="AE30" s="164"/>
      <c r="AF30" s="164"/>
    </row>
    <row r="31" spans="1:32" ht="26.45" customHeight="1" thickTop="1" thickBot="1">
      <c r="A31" s="405" t="s">
        <v>81</v>
      </c>
      <c r="B31" s="406"/>
      <c r="C31" s="406"/>
      <c r="D31" s="406"/>
      <c r="E31" s="407" t="s">
        <v>103</v>
      </c>
      <c r="F31" s="408"/>
      <c r="G31" s="409">
        <f>Preslist!C4</f>
        <v>45550</v>
      </c>
      <c r="H31" s="410"/>
      <c r="I31" s="410"/>
      <c r="J31" s="411"/>
      <c r="K31" s="412" t="s">
        <v>2</v>
      </c>
      <c r="L31" s="413"/>
      <c r="M31" s="413"/>
      <c r="N31" s="413"/>
      <c r="O31" s="414"/>
      <c r="P31" s="415" t="s">
        <v>83</v>
      </c>
      <c r="Q31" s="416"/>
      <c r="R31" s="416"/>
      <c r="S31" s="417" t="s">
        <v>207</v>
      </c>
      <c r="T31" s="416"/>
      <c r="U31" s="416"/>
      <c r="V31" s="416"/>
      <c r="W31" s="416"/>
      <c r="X31" s="416"/>
      <c r="Y31" s="418"/>
      <c r="Z31" s="390" t="s">
        <v>84</v>
      </c>
      <c r="AA31" s="390"/>
      <c r="AB31" s="390"/>
      <c r="AC31" s="103"/>
      <c r="AD31" s="391"/>
      <c r="AE31" s="391"/>
      <c r="AF31" s="392"/>
    </row>
    <row r="32" spans="1:32" ht="25.5" thickTop="1" thickBot="1">
      <c r="A32" s="104" t="s">
        <v>85</v>
      </c>
      <c r="B32" s="393" t="s">
        <v>10</v>
      </c>
      <c r="C32" s="394"/>
      <c r="D32" s="394"/>
      <c r="E32" s="394"/>
      <c r="F32" s="394"/>
      <c r="G32" s="394"/>
      <c r="H32" s="394" t="s">
        <v>86</v>
      </c>
      <c r="I32" s="395"/>
      <c r="J32" s="396">
        <f>A33</f>
        <v>3</v>
      </c>
      <c r="K32" s="396"/>
      <c r="L32" s="396"/>
      <c r="M32" s="397">
        <f>A34</f>
        <v>11</v>
      </c>
      <c r="N32" s="396"/>
      <c r="O32" s="398"/>
      <c r="P32" s="396">
        <f>A35</f>
        <v>8</v>
      </c>
      <c r="Q32" s="396"/>
      <c r="R32" s="396"/>
      <c r="S32" s="397">
        <f>A36</f>
        <v>15</v>
      </c>
      <c r="T32" s="396"/>
      <c r="U32" s="396"/>
      <c r="V32" s="396"/>
      <c r="W32" s="399"/>
      <c r="X32" s="400" t="s">
        <v>87</v>
      </c>
      <c r="Y32" s="401"/>
      <c r="Z32" s="105" t="s">
        <v>88</v>
      </c>
      <c r="AA32" s="106" t="s">
        <v>89</v>
      </c>
      <c r="AB32" s="402" t="s">
        <v>90</v>
      </c>
      <c r="AC32" s="403"/>
      <c r="AD32" s="404"/>
      <c r="AE32" s="107" t="s">
        <v>91</v>
      </c>
      <c r="AF32" s="108" t="s">
        <v>88</v>
      </c>
    </row>
    <row r="33" spans="1:32" ht="21" thickTop="1">
      <c r="A33" s="109">
        <v>3</v>
      </c>
      <c r="B33" s="505" t="str">
        <f>VLOOKUP(A33,Preslist!A6:D121,3)</f>
        <v>Šimanovský Marek</v>
      </c>
      <c r="C33" s="505"/>
      <c r="D33" s="505"/>
      <c r="E33" s="505"/>
      <c r="F33" s="505"/>
      <c r="G33" s="505"/>
      <c r="H33" s="506" t="str">
        <f>VLOOKUP(A33,Preslist!A$6:D$91,4)</f>
        <v>TJ Sokol Horažďovice</v>
      </c>
      <c r="I33" s="507"/>
      <c r="J33" s="390"/>
      <c r="K33" s="390"/>
      <c r="L33" s="390"/>
      <c r="M33" s="110">
        <f>W42</f>
        <v>3</v>
      </c>
      <c r="N33" s="111" t="s">
        <v>92</v>
      </c>
      <c r="O33" s="112">
        <f>Y42</f>
        <v>1</v>
      </c>
      <c r="P33" s="111">
        <f>Y44</f>
        <v>3</v>
      </c>
      <c r="Q33" s="111" t="s">
        <v>92</v>
      </c>
      <c r="R33" s="111">
        <f>W44</f>
        <v>1</v>
      </c>
      <c r="S33" s="433">
        <f>W39</f>
        <v>3</v>
      </c>
      <c r="T33" s="434"/>
      <c r="U33" s="111" t="s">
        <v>92</v>
      </c>
      <c r="V33" s="434">
        <f>Y39</f>
        <v>1</v>
      </c>
      <c r="W33" s="435"/>
      <c r="X33" s="419">
        <f>COUNTIF(M33,"=3")+COUNTIF(P33,"=3")+COUNTIF(S33,"=3")</f>
        <v>3</v>
      </c>
      <c r="Y33" s="420"/>
      <c r="Z33" s="115">
        <f>COUNTIF(O33,"=3")+COUNTIF(R33,"=3")+COUNTIF(V33,"=3")</f>
        <v>0</v>
      </c>
      <c r="AA33" s="116">
        <v>0</v>
      </c>
      <c r="AB33" s="114">
        <f>M33+P33+S33</f>
        <v>9</v>
      </c>
      <c r="AC33" s="103" t="s">
        <v>92</v>
      </c>
      <c r="AD33" s="113">
        <f>O33+R33+V33</f>
        <v>3</v>
      </c>
      <c r="AE33" s="117">
        <f>X33*2+Z33*1</f>
        <v>6</v>
      </c>
      <c r="AF33" s="118">
        <v>1</v>
      </c>
    </row>
    <row r="34" spans="1:32" ht="20.25">
      <c r="A34" s="119">
        <v>11</v>
      </c>
      <c r="B34" s="421" t="str">
        <f>VLOOKUP(A34,Preslist!A7:D122,3)</f>
        <v>Klimeš Daniel</v>
      </c>
      <c r="C34" s="421"/>
      <c r="D34" s="421"/>
      <c r="E34" s="421"/>
      <c r="F34" s="421"/>
      <c r="G34" s="421"/>
      <c r="H34" s="422" t="str">
        <f>VLOOKUP(A34,Preslist!A$6:D$91,4)</f>
        <v>TJ Sokol Plzeň V.</v>
      </c>
      <c r="I34" s="423"/>
      <c r="J34" s="120">
        <f>Y42</f>
        <v>1</v>
      </c>
      <c r="K34" s="121" t="s">
        <v>92</v>
      </c>
      <c r="L34" s="122">
        <f>W42</f>
        <v>3</v>
      </c>
      <c r="M34" s="424"/>
      <c r="N34" s="425"/>
      <c r="O34" s="426"/>
      <c r="P34" s="121">
        <f>W40</f>
        <v>0</v>
      </c>
      <c r="Q34" s="121" t="s">
        <v>92</v>
      </c>
      <c r="R34" s="121">
        <f>Y40</f>
        <v>3</v>
      </c>
      <c r="S34" s="424">
        <f>W43</f>
        <v>1</v>
      </c>
      <c r="T34" s="425"/>
      <c r="U34" s="121" t="s">
        <v>92</v>
      </c>
      <c r="V34" s="425">
        <f>Y43</f>
        <v>3</v>
      </c>
      <c r="W34" s="427"/>
      <c r="X34" s="428">
        <f>COUNTIF(J34,"=3")+COUNTIF(P34,"=3")+COUNTIF(S34,"=3")</f>
        <v>0</v>
      </c>
      <c r="Y34" s="429"/>
      <c r="Z34" s="124">
        <f>COUNTIF(L34,"=3")+COUNTIF(R34,"=3")+COUNTIF(V34,"=3")</f>
        <v>3</v>
      </c>
      <c r="AA34" s="125">
        <v>0</v>
      </c>
      <c r="AB34" s="120">
        <v>2</v>
      </c>
      <c r="AC34" s="121" t="s">
        <v>92</v>
      </c>
      <c r="AD34" s="123">
        <v>9</v>
      </c>
      <c r="AE34" s="126">
        <f t="shared" ref="AE34:AE36" si="11">X34*2+Z34*1</f>
        <v>3</v>
      </c>
      <c r="AF34" s="127">
        <f t="shared" ref="AF34" si="12">RANK(AE34,AE$3:AE$6)</f>
        <v>4</v>
      </c>
    </row>
    <row r="35" spans="1:32" ht="20.25">
      <c r="A35" s="119">
        <v>8</v>
      </c>
      <c r="B35" s="421" t="str">
        <f>VLOOKUP(A35,Preslist!A8:D123,3)</f>
        <v>Sedláček Štěpán</v>
      </c>
      <c r="C35" s="421"/>
      <c r="D35" s="421"/>
      <c r="E35" s="421"/>
      <c r="F35" s="421"/>
      <c r="G35" s="421"/>
      <c r="H35" s="422" t="str">
        <f>VLOOKUP(A35,Preslist!A$6:D$91,4)</f>
        <v>TJ Dobřany</v>
      </c>
      <c r="I35" s="423"/>
      <c r="J35" s="121">
        <f>W44</f>
        <v>1</v>
      </c>
      <c r="K35" s="121" t="s">
        <v>92</v>
      </c>
      <c r="L35" s="121">
        <f>Y44</f>
        <v>3</v>
      </c>
      <c r="M35" s="128">
        <f>Y40</f>
        <v>3</v>
      </c>
      <c r="N35" s="121" t="s">
        <v>92</v>
      </c>
      <c r="O35" s="122">
        <f>W40</f>
        <v>0</v>
      </c>
      <c r="P35" s="425"/>
      <c r="Q35" s="425"/>
      <c r="R35" s="425"/>
      <c r="S35" s="424">
        <f>Y41</f>
        <v>1</v>
      </c>
      <c r="T35" s="425"/>
      <c r="U35" s="121" t="s">
        <v>92</v>
      </c>
      <c r="V35" s="425">
        <f>W41</f>
        <v>3</v>
      </c>
      <c r="W35" s="427"/>
      <c r="X35" s="428">
        <f>COUNTIF(J35,"=3")+COUNTIF(M35,"=3")+COUNTIF(S35,"=3")</f>
        <v>1</v>
      </c>
      <c r="Y35" s="429"/>
      <c r="Z35" s="124">
        <f>COUNTIF(L35,"=3")+COUNTIF(O35,"=3")+COUNTIF(V35,"=3")</f>
        <v>2</v>
      </c>
      <c r="AA35" s="125">
        <v>0</v>
      </c>
      <c r="AB35" s="120">
        <v>5</v>
      </c>
      <c r="AC35" s="129" t="s">
        <v>92</v>
      </c>
      <c r="AD35" s="123">
        <v>6</v>
      </c>
      <c r="AE35" s="126">
        <f t="shared" si="11"/>
        <v>4</v>
      </c>
      <c r="AF35" s="127">
        <v>3</v>
      </c>
    </row>
    <row r="36" spans="1:32" ht="21" thickBot="1">
      <c r="A36" s="130">
        <v>15</v>
      </c>
      <c r="B36" s="436" t="str">
        <f>VLOOKUP(A36,Preslist!A9:D124,3)</f>
        <v>Němec Josef</v>
      </c>
      <c r="C36" s="436"/>
      <c r="D36" s="436"/>
      <c r="E36" s="436"/>
      <c r="F36" s="436"/>
      <c r="G36" s="436"/>
      <c r="H36" s="437" t="str">
        <f>VLOOKUP(A36,Preslist!A$6:D$91,4)</f>
        <v>TJ Sokol Domažlice</v>
      </c>
      <c r="I36" s="438"/>
      <c r="J36" s="131">
        <f>Y39</f>
        <v>1</v>
      </c>
      <c r="K36" s="131" t="s">
        <v>92</v>
      </c>
      <c r="L36" s="131">
        <f>W39</f>
        <v>3</v>
      </c>
      <c r="M36" s="132">
        <f>Y43</f>
        <v>3</v>
      </c>
      <c r="N36" s="131" t="s">
        <v>92</v>
      </c>
      <c r="O36" s="133">
        <f>W43</f>
        <v>1</v>
      </c>
      <c r="P36" s="131">
        <f>W41</f>
        <v>3</v>
      </c>
      <c r="Q36" s="131" t="s">
        <v>92</v>
      </c>
      <c r="R36" s="131">
        <f>Y41</f>
        <v>1</v>
      </c>
      <c r="S36" s="439"/>
      <c r="T36" s="440"/>
      <c r="U36" s="440"/>
      <c r="V36" s="440"/>
      <c r="W36" s="441"/>
      <c r="X36" s="442">
        <f>COUNTIF(J36,"=3")+COUNTIF(M36,"=3")+COUNTIF(P36,"=3")</f>
        <v>2</v>
      </c>
      <c r="Y36" s="443"/>
      <c r="Z36" s="136">
        <f>COUNTIF(L36,"=3")+COUNTIF(O36,"=3")+COUNTIF(R36,"=3")</f>
        <v>1</v>
      </c>
      <c r="AA36" s="137">
        <v>0</v>
      </c>
      <c r="AB36" s="135">
        <v>7</v>
      </c>
      <c r="AC36" s="131" t="s">
        <v>92</v>
      </c>
      <c r="AD36" s="134">
        <v>5</v>
      </c>
      <c r="AE36" s="138">
        <f t="shared" si="11"/>
        <v>5</v>
      </c>
      <c r="AF36" s="139">
        <v>2</v>
      </c>
    </row>
    <row r="37" spans="1:32" ht="21.75" thickTop="1" thickBot="1">
      <c r="A37" s="444" t="s">
        <v>93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6"/>
    </row>
    <row r="38" spans="1:32" ht="17.25" thickTop="1" thickBot="1">
      <c r="A38" s="447" t="s">
        <v>94</v>
      </c>
      <c r="B38" s="416"/>
      <c r="C38" s="140" t="s">
        <v>95</v>
      </c>
      <c r="D38" s="447" t="s">
        <v>96</v>
      </c>
      <c r="E38" s="416"/>
      <c r="F38" s="416"/>
      <c r="G38" s="416"/>
      <c r="H38" s="416"/>
      <c r="I38" s="416"/>
      <c r="J38" s="416"/>
      <c r="K38" s="416"/>
      <c r="L38" s="416"/>
      <c r="M38" s="416"/>
      <c r="N38" s="448"/>
      <c r="O38" s="141" t="s">
        <v>97</v>
      </c>
      <c r="P38" s="142" t="s">
        <v>98</v>
      </c>
      <c r="Q38" s="142" t="s">
        <v>99</v>
      </c>
      <c r="R38" s="462" t="s">
        <v>100</v>
      </c>
      <c r="S38" s="462"/>
      <c r="T38" s="462" t="s">
        <v>87</v>
      </c>
      <c r="U38" s="462"/>
      <c r="V38" s="463"/>
      <c r="W38" s="416" t="s">
        <v>101</v>
      </c>
      <c r="X38" s="416"/>
      <c r="Y38" s="390"/>
      <c r="Z38" s="390"/>
      <c r="AA38" s="447" t="s">
        <v>102</v>
      </c>
      <c r="AB38" s="416"/>
      <c r="AC38" s="416"/>
      <c r="AD38" s="416"/>
      <c r="AE38" s="416"/>
      <c r="AF38" s="448"/>
    </row>
    <row r="39" spans="1:32" ht="16.5" thickTop="1">
      <c r="A39" s="449"/>
      <c r="B39" s="450"/>
      <c r="C39" s="143">
        <v>0</v>
      </c>
      <c r="D39" s="144">
        <v>1</v>
      </c>
      <c r="E39" s="508" t="str">
        <f>B33</f>
        <v>Šimanovský Marek</v>
      </c>
      <c r="F39" s="509"/>
      <c r="G39" s="509"/>
      <c r="H39" s="510"/>
      <c r="I39" s="144">
        <v>4</v>
      </c>
      <c r="J39" s="508" t="str">
        <f>B36</f>
        <v>Němec Josef</v>
      </c>
      <c r="K39" s="509"/>
      <c r="L39" s="509"/>
      <c r="M39" s="509"/>
      <c r="N39" s="511"/>
      <c r="O39" s="165">
        <v>5</v>
      </c>
      <c r="P39" s="166">
        <v>8</v>
      </c>
      <c r="Q39" s="166">
        <v>-10</v>
      </c>
      <c r="R39" s="455">
        <v>7</v>
      </c>
      <c r="S39" s="455"/>
      <c r="T39" s="455"/>
      <c r="U39" s="455"/>
      <c r="V39" s="456"/>
      <c r="W39" s="236">
        <f>COUNTIF(O39:V39,"&gt;0")</f>
        <v>3</v>
      </c>
      <c r="X39" s="144" t="s">
        <v>92</v>
      </c>
      <c r="Y39" s="457">
        <f>COUNTIF(O39:V39,"&lt;0")</f>
        <v>1</v>
      </c>
      <c r="Z39" s="458"/>
      <c r="AA39" s="145"/>
      <c r="AB39" s="459" t="str">
        <f>B35</f>
        <v>Sedláček Štěpán</v>
      </c>
      <c r="AC39" s="460"/>
      <c r="AD39" s="460"/>
      <c r="AE39" s="460"/>
      <c r="AF39" s="461"/>
    </row>
    <row r="40" spans="1:32">
      <c r="A40" s="482"/>
      <c r="B40" s="483"/>
      <c r="C40" s="146">
        <v>0</v>
      </c>
      <c r="D40" s="147">
        <v>2</v>
      </c>
      <c r="E40" s="516" t="str">
        <f>B34</f>
        <v>Klimeš Daniel</v>
      </c>
      <c r="F40" s="517"/>
      <c r="G40" s="517"/>
      <c r="H40" s="518"/>
      <c r="I40" s="147">
        <v>3</v>
      </c>
      <c r="J40" s="516" t="str">
        <f>B35</f>
        <v>Sedláček Štěpán</v>
      </c>
      <c r="K40" s="517"/>
      <c r="L40" s="517"/>
      <c r="M40" s="517"/>
      <c r="N40" s="519"/>
      <c r="O40" s="167">
        <v>-7</v>
      </c>
      <c r="P40" s="168">
        <v>-13</v>
      </c>
      <c r="Q40" s="168">
        <v>-10</v>
      </c>
      <c r="R40" s="488"/>
      <c r="S40" s="488"/>
      <c r="T40" s="488"/>
      <c r="U40" s="488"/>
      <c r="V40" s="489"/>
      <c r="W40" s="148">
        <f t="shared" ref="W40:W44" si="13">COUNTIF(O40:V40,"&gt;0")</f>
        <v>0</v>
      </c>
      <c r="X40" s="147" t="s">
        <v>92</v>
      </c>
      <c r="Y40" s="464">
        <f t="shared" ref="Y40:Y44" si="14">COUNTIF(O40:V40,"&lt;0")</f>
        <v>3</v>
      </c>
      <c r="Z40" s="465"/>
      <c r="AA40" s="149"/>
      <c r="AB40" s="466" t="str">
        <f>B33</f>
        <v>Šimanovský Marek</v>
      </c>
      <c r="AC40" s="467"/>
      <c r="AD40" s="467"/>
      <c r="AE40" s="467"/>
      <c r="AF40" s="468"/>
    </row>
    <row r="41" spans="1:32">
      <c r="A41" s="469"/>
      <c r="B41" s="470"/>
      <c r="C41" s="150">
        <v>0</v>
      </c>
      <c r="D41" s="151">
        <v>4</v>
      </c>
      <c r="E41" s="512" t="str">
        <f>B36</f>
        <v>Němec Josef</v>
      </c>
      <c r="F41" s="513"/>
      <c r="G41" s="513"/>
      <c r="H41" s="514"/>
      <c r="I41" s="151">
        <v>3</v>
      </c>
      <c r="J41" s="512" t="str">
        <f>B35</f>
        <v>Sedláček Štěpán</v>
      </c>
      <c r="K41" s="513"/>
      <c r="L41" s="513"/>
      <c r="M41" s="513"/>
      <c r="N41" s="515"/>
      <c r="O41" s="169">
        <v>6</v>
      </c>
      <c r="P41" s="170">
        <v>-8</v>
      </c>
      <c r="Q41" s="170">
        <v>6</v>
      </c>
      <c r="R41" s="475">
        <v>11</v>
      </c>
      <c r="S41" s="475"/>
      <c r="T41" s="475"/>
      <c r="U41" s="475"/>
      <c r="V41" s="476"/>
      <c r="W41" s="152">
        <f t="shared" si="13"/>
        <v>3</v>
      </c>
      <c r="X41" s="151" t="s">
        <v>92</v>
      </c>
      <c r="Y41" s="477">
        <f t="shared" si="14"/>
        <v>1</v>
      </c>
      <c r="Z41" s="478"/>
      <c r="AA41" s="153"/>
      <c r="AB41" s="479" t="str">
        <f>B34</f>
        <v>Klimeš Daniel</v>
      </c>
      <c r="AC41" s="480"/>
      <c r="AD41" s="480"/>
      <c r="AE41" s="480"/>
      <c r="AF41" s="481"/>
    </row>
    <row r="42" spans="1:32">
      <c r="A42" s="482"/>
      <c r="B42" s="483"/>
      <c r="C42" s="146">
        <v>0</v>
      </c>
      <c r="D42" s="147">
        <v>1</v>
      </c>
      <c r="E42" s="516" t="str">
        <f>B33</f>
        <v>Šimanovský Marek</v>
      </c>
      <c r="F42" s="517"/>
      <c r="G42" s="517"/>
      <c r="H42" s="518"/>
      <c r="I42" s="147">
        <v>2</v>
      </c>
      <c r="J42" s="516" t="str">
        <f>B34</f>
        <v>Klimeš Daniel</v>
      </c>
      <c r="K42" s="517"/>
      <c r="L42" s="517"/>
      <c r="M42" s="517"/>
      <c r="N42" s="519"/>
      <c r="O42" s="171">
        <v>6</v>
      </c>
      <c r="P42" s="172">
        <v>-9</v>
      </c>
      <c r="Q42" s="172">
        <v>6</v>
      </c>
      <c r="R42" s="488">
        <v>9</v>
      </c>
      <c r="S42" s="488"/>
      <c r="T42" s="488"/>
      <c r="U42" s="488"/>
      <c r="V42" s="489"/>
      <c r="W42" s="148">
        <f t="shared" si="13"/>
        <v>3</v>
      </c>
      <c r="X42" s="147" t="s">
        <v>92</v>
      </c>
      <c r="Y42" s="464">
        <f t="shared" si="14"/>
        <v>1</v>
      </c>
      <c r="Z42" s="465"/>
      <c r="AA42" s="154"/>
      <c r="AB42" s="466" t="str">
        <f>B36</f>
        <v>Němec Josef</v>
      </c>
      <c r="AC42" s="467"/>
      <c r="AD42" s="467"/>
      <c r="AE42" s="467"/>
      <c r="AF42" s="468"/>
    </row>
    <row r="43" spans="1:32">
      <c r="A43" s="469"/>
      <c r="B43" s="470"/>
      <c r="C43" s="150">
        <v>0</v>
      </c>
      <c r="D43" s="151">
        <v>2</v>
      </c>
      <c r="E43" s="512" t="str">
        <f>B34</f>
        <v>Klimeš Daniel</v>
      </c>
      <c r="F43" s="513"/>
      <c r="G43" s="513"/>
      <c r="H43" s="514"/>
      <c r="I43" s="151">
        <v>4</v>
      </c>
      <c r="J43" s="512" t="str">
        <f>B36</f>
        <v>Němec Josef</v>
      </c>
      <c r="K43" s="513"/>
      <c r="L43" s="513"/>
      <c r="M43" s="513"/>
      <c r="N43" s="515"/>
      <c r="O43" s="169">
        <v>-7</v>
      </c>
      <c r="P43" s="170">
        <v>7</v>
      </c>
      <c r="Q43" s="170">
        <v>-5</v>
      </c>
      <c r="R43" s="475">
        <v>-4</v>
      </c>
      <c r="S43" s="475"/>
      <c r="T43" s="475"/>
      <c r="U43" s="475"/>
      <c r="V43" s="476"/>
      <c r="W43" s="152">
        <f t="shared" si="13"/>
        <v>1</v>
      </c>
      <c r="X43" s="151" t="s">
        <v>92</v>
      </c>
      <c r="Y43" s="477">
        <f t="shared" si="14"/>
        <v>3</v>
      </c>
      <c r="Z43" s="478"/>
      <c r="AA43" s="155"/>
      <c r="AB43" s="479" t="str">
        <f>B33</f>
        <v>Šimanovský Marek</v>
      </c>
      <c r="AC43" s="480"/>
      <c r="AD43" s="480"/>
      <c r="AE43" s="480"/>
      <c r="AF43" s="481"/>
    </row>
    <row r="44" spans="1:32" ht="16.5" thickBot="1">
      <c r="A44" s="495"/>
      <c r="B44" s="496"/>
      <c r="C44" s="156">
        <v>0</v>
      </c>
      <c r="D44" s="157">
        <v>3</v>
      </c>
      <c r="E44" s="520" t="str">
        <f>B35</f>
        <v>Sedláček Štěpán</v>
      </c>
      <c r="F44" s="521"/>
      <c r="G44" s="521"/>
      <c r="H44" s="522"/>
      <c r="I44" s="157">
        <v>1</v>
      </c>
      <c r="J44" s="520" t="str">
        <f>B33</f>
        <v>Šimanovský Marek</v>
      </c>
      <c r="K44" s="521"/>
      <c r="L44" s="521"/>
      <c r="M44" s="521"/>
      <c r="N44" s="523"/>
      <c r="O44" s="173">
        <v>-9</v>
      </c>
      <c r="P44" s="174">
        <v>-7</v>
      </c>
      <c r="Q44" s="174">
        <v>10</v>
      </c>
      <c r="R44" s="501">
        <v>-3</v>
      </c>
      <c r="S44" s="501"/>
      <c r="T44" s="501"/>
      <c r="U44" s="501"/>
      <c r="V44" s="502"/>
      <c r="W44" s="235">
        <f t="shared" si="13"/>
        <v>1</v>
      </c>
      <c r="X44" s="216" t="s">
        <v>92</v>
      </c>
      <c r="Y44" s="490">
        <f t="shared" si="14"/>
        <v>3</v>
      </c>
      <c r="Z44" s="491"/>
      <c r="AA44" s="158"/>
      <c r="AB44" s="492" t="str">
        <f>B34</f>
        <v>Klimeš Daniel</v>
      </c>
      <c r="AC44" s="493"/>
      <c r="AD44" s="493"/>
      <c r="AE44" s="493"/>
      <c r="AF44" s="494"/>
    </row>
    <row r="45" spans="1:32" ht="37.5" customHeight="1" thickTop="1" thickBo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29"/>
      <c r="AF45" s="103"/>
    </row>
    <row r="46" spans="1:32" ht="26.45" customHeight="1" thickTop="1" thickBot="1">
      <c r="A46" s="405" t="s">
        <v>81</v>
      </c>
      <c r="B46" s="406"/>
      <c r="C46" s="406"/>
      <c r="D46" s="406"/>
      <c r="E46" s="407" t="s">
        <v>104</v>
      </c>
      <c r="F46" s="408"/>
      <c r="G46" s="409">
        <f>Preslist!C4</f>
        <v>45550</v>
      </c>
      <c r="H46" s="410"/>
      <c r="I46" s="410"/>
      <c r="J46" s="411"/>
      <c r="K46" s="412" t="s">
        <v>2</v>
      </c>
      <c r="L46" s="413"/>
      <c r="M46" s="413"/>
      <c r="N46" s="413"/>
      <c r="O46" s="414"/>
      <c r="P46" s="415" t="s">
        <v>83</v>
      </c>
      <c r="Q46" s="416"/>
      <c r="R46" s="416"/>
      <c r="S46" s="417" t="s">
        <v>207</v>
      </c>
      <c r="T46" s="416"/>
      <c r="U46" s="416"/>
      <c r="V46" s="416"/>
      <c r="W46" s="416"/>
      <c r="X46" s="416"/>
      <c r="Y46" s="418"/>
      <c r="Z46" s="390" t="s">
        <v>84</v>
      </c>
      <c r="AA46" s="390"/>
      <c r="AB46" s="390"/>
      <c r="AC46" s="103"/>
      <c r="AD46" s="391"/>
      <c r="AE46" s="391"/>
      <c r="AF46" s="392"/>
    </row>
    <row r="47" spans="1:32" ht="25.5" thickTop="1" thickBot="1">
      <c r="A47" s="104" t="s">
        <v>85</v>
      </c>
      <c r="B47" s="393" t="s">
        <v>10</v>
      </c>
      <c r="C47" s="394"/>
      <c r="D47" s="394"/>
      <c r="E47" s="394"/>
      <c r="F47" s="394"/>
      <c r="G47" s="394"/>
      <c r="H47" s="394" t="s">
        <v>86</v>
      </c>
      <c r="I47" s="395"/>
      <c r="J47" s="396">
        <f>A48</f>
        <v>4</v>
      </c>
      <c r="K47" s="396"/>
      <c r="L47" s="396"/>
      <c r="M47" s="397">
        <f>A49</f>
        <v>12</v>
      </c>
      <c r="N47" s="396"/>
      <c r="O47" s="398"/>
      <c r="P47" s="396">
        <f>A50</f>
        <v>5</v>
      </c>
      <c r="Q47" s="396"/>
      <c r="R47" s="396"/>
      <c r="S47" s="397">
        <f>A51</f>
        <v>16</v>
      </c>
      <c r="T47" s="396"/>
      <c r="U47" s="396"/>
      <c r="V47" s="396"/>
      <c r="W47" s="399"/>
      <c r="X47" s="400" t="s">
        <v>87</v>
      </c>
      <c r="Y47" s="401"/>
      <c r="Z47" s="105" t="s">
        <v>88</v>
      </c>
      <c r="AA47" s="106" t="s">
        <v>89</v>
      </c>
      <c r="AB47" s="402" t="s">
        <v>90</v>
      </c>
      <c r="AC47" s="403"/>
      <c r="AD47" s="404"/>
      <c r="AE47" s="107" t="s">
        <v>91</v>
      </c>
      <c r="AF47" s="108" t="s">
        <v>88</v>
      </c>
    </row>
    <row r="48" spans="1:32" ht="21" thickTop="1">
      <c r="A48" s="109">
        <v>4</v>
      </c>
      <c r="B48" s="430" t="str">
        <f>VLOOKUP(A48,Preslist!A6:D136,3)</f>
        <v>Sýkora David</v>
      </c>
      <c r="C48" s="430"/>
      <c r="D48" s="430"/>
      <c r="E48" s="430"/>
      <c r="F48" s="430"/>
      <c r="G48" s="430"/>
      <c r="H48" s="431" t="str">
        <f>VLOOKUP(A48,Preslist!A$6:D$91,4)</f>
        <v>TJ Union Plzeň</v>
      </c>
      <c r="I48" s="432"/>
      <c r="J48" s="390"/>
      <c r="K48" s="390"/>
      <c r="L48" s="390"/>
      <c r="M48" s="110">
        <f>W57</f>
        <v>3</v>
      </c>
      <c r="N48" s="111" t="s">
        <v>92</v>
      </c>
      <c r="O48" s="112">
        <f>Y57</f>
        <v>2</v>
      </c>
      <c r="P48" s="111">
        <f>Y59</f>
        <v>1</v>
      </c>
      <c r="Q48" s="111" t="s">
        <v>92</v>
      </c>
      <c r="R48" s="111">
        <f>W59</f>
        <v>3</v>
      </c>
      <c r="S48" s="433">
        <f>W54</f>
        <v>3</v>
      </c>
      <c r="T48" s="434"/>
      <c r="U48" s="111" t="s">
        <v>92</v>
      </c>
      <c r="V48" s="434">
        <f>Y54</f>
        <v>1</v>
      </c>
      <c r="W48" s="435"/>
      <c r="X48" s="419">
        <f>COUNTIF(M48,"=3")+COUNTIF(P48,"=3")+COUNTIF(S48,"=3")</f>
        <v>2</v>
      </c>
      <c r="Y48" s="420"/>
      <c r="Z48" s="115">
        <f>COUNTIF(O48,"=3")+COUNTIF(R48,"=3")+COUNTIF(V48,"=3")</f>
        <v>1</v>
      </c>
      <c r="AA48" s="116">
        <v>0</v>
      </c>
      <c r="AB48" s="114">
        <f>M48+P48+S48</f>
        <v>7</v>
      </c>
      <c r="AC48" s="103" t="s">
        <v>92</v>
      </c>
      <c r="AD48" s="113">
        <f>O48+R48+V48</f>
        <v>6</v>
      </c>
      <c r="AE48" s="117">
        <f>X48*2+Z48*1</f>
        <v>5</v>
      </c>
      <c r="AF48" s="118">
        <v>2</v>
      </c>
    </row>
    <row r="49" spans="1:32" ht="20.25">
      <c r="A49" s="119">
        <v>12</v>
      </c>
      <c r="B49" s="421" t="str">
        <f>VLOOKUP(A49,Preslist!A7:D137,3)</f>
        <v>Matuška Ivo</v>
      </c>
      <c r="C49" s="421"/>
      <c r="D49" s="421"/>
      <c r="E49" s="421"/>
      <c r="F49" s="421"/>
      <c r="G49" s="421"/>
      <c r="H49" s="422" t="str">
        <f>VLOOKUP(A49,Preslist!A$6:D$91,4)</f>
        <v>SKUŘ Plzeň</v>
      </c>
      <c r="I49" s="423"/>
      <c r="J49" s="120">
        <f>Y57</f>
        <v>2</v>
      </c>
      <c r="K49" s="121" t="s">
        <v>92</v>
      </c>
      <c r="L49" s="122">
        <f>W57</f>
        <v>3</v>
      </c>
      <c r="M49" s="424"/>
      <c r="N49" s="425"/>
      <c r="O49" s="426"/>
      <c r="P49" s="121">
        <f>W55</f>
        <v>1</v>
      </c>
      <c r="Q49" s="121" t="s">
        <v>92</v>
      </c>
      <c r="R49" s="121">
        <f>Y55</f>
        <v>3</v>
      </c>
      <c r="S49" s="424">
        <f>W58</f>
        <v>3</v>
      </c>
      <c r="T49" s="425"/>
      <c r="U49" s="121" t="s">
        <v>92</v>
      </c>
      <c r="V49" s="425">
        <f>Y58</f>
        <v>0</v>
      </c>
      <c r="W49" s="427"/>
      <c r="X49" s="428">
        <f>COUNTIF(J49,"=3")+COUNTIF(P49,"=3")+COUNTIF(S49,"=3")</f>
        <v>1</v>
      </c>
      <c r="Y49" s="429"/>
      <c r="Z49" s="124">
        <f>COUNTIF(L49,"=3")+COUNTIF(R49,"=3")+COUNTIF(V49,"=3")</f>
        <v>2</v>
      </c>
      <c r="AA49" s="125">
        <v>0</v>
      </c>
      <c r="AB49" s="120">
        <v>6</v>
      </c>
      <c r="AC49" s="121" t="s">
        <v>92</v>
      </c>
      <c r="AD49" s="123">
        <v>6</v>
      </c>
      <c r="AE49" s="126">
        <f t="shared" ref="AE49:AE51" si="15">X49*2+Z49*1</f>
        <v>4</v>
      </c>
      <c r="AF49" s="127">
        <v>3</v>
      </c>
    </row>
    <row r="50" spans="1:32" ht="20.25">
      <c r="A50" s="119">
        <v>5</v>
      </c>
      <c r="B50" s="421" t="str">
        <f>VLOOKUP(A50,Preslist!A8:D138,3)</f>
        <v>Mandák Lukáš</v>
      </c>
      <c r="C50" s="421"/>
      <c r="D50" s="421"/>
      <c r="E50" s="421"/>
      <c r="F50" s="421"/>
      <c r="G50" s="421"/>
      <c r="H50" s="422" t="str">
        <f>VLOOKUP(A50,Preslist!A$6:D$91,4)</f>
        <v>TJ Sokol Horažďovice</v>
      </c>
      <c r="I50" s="423"/>
      <c r="J50" s="121">
        <f>W59</f>
        <v>3</v>
      </c>
      <c r="K50" s="121" t="s">
        <v>92</v>
      </c>
      <c r="L50" s="121">
        <f>Y59</f>
        <v>1</v>
      </c>
      <c r="M50" s="128">
        <f>Y55</f>
        <v>3</v>
      </c>
      <c r="N50" s="121" t="s">
        <v>92</v>
      </c>
      <c r="O50" s="122">
        <f>W55</f>
        <v>1</v>
      </c>
      <c r="P50" s="425"/>
      <c r="Q50" s="425"/>
      <c r="R50" s="425"/>
      <c r="S50" s="424">
        <f>Y56</f>
        <v>3</v>
      </c>
      <c r="T50" s="425"/>
      <c r="U50" s="121" t="s">
        <v>92</v>
      </c>
      <c r="V50" s="425">
        <f>W56</f>
        <v>2</v>
      </c>
      <c r="W50" s="427"/>
      <c r="X50" s="428">
        <f>COUNTIF(J50,"=3")+COUNTIF(M50,"=3")+COUNTIF(S50,"=3")</f>
        <v>3</v>
      </c>
      <c r="Y50" s="429"/>
      <c r="Z50" s="124">
        <f>COUNTIF(L50,"=3")+COUNTIF(O50,"=3")+COUNTIF(V50,"=3")</f>
        <v>0</v>
      </c>
      <c r="AA50" s="125">
        <v>0</v>
      </c>
      <c r="AB50" s="120">
        <v>9</v>
      </c>
      <c r="AC50" s="129" t="s">
        <v>92</v>
      </c>
      <c r="AD50" s="123">
        <v>4</v>
      </c>
      <c r="AE50" s="126">
        <f t="shared" si="15"/>
        <v>6</v>
      </c>
      <c r="AF50" s="127">
        <v>1</v>
      </c>
    </row>
    <row r="51" spans="1:32" ht="21" thickBot="1">
      <c r="A51" s="130">
        <v>16</v>
      </c>
      <c r="B51" s="436" t="str">
        <f>VLOOKUP(A51,Preslist!A9:D139,3)</f>
        <v>Jaramillo Věra</v>
      </c>
      <c r="C51" s="436"/>
      <c r="D51" s="436"/>
      <c r="E51" s="436"/>
      <c r="F51" s="436"/>
      <c r="G51" s="436"/>
      <c r="H51" s="437" t="str">
        <f>VLOOKUP(A51,Preslist!A$6:D$91,4)</f>
        <v>TJ Sokol Plzeň V.</v>
      </c>
      <c r="I51" s="438"/>
      <c r="J51" s="131">
        <f>Y54</f>
        <v>1</v>
      </c>
      <c r="K51" s="131" t="s">
        <v>92</v>
      </c>
      <c r="L51" s="131">
        <f>W54</f>
        <v>3</v>
      </c>
      <c r="M51" s="132">
        <f>Y58</f>
        <v>0</v>
      </c>
      <c r="N51" s="131" t="s">
        <v>92</v>
      </c>
      <c r="O51" s="133">
        <f>W58</f>
        <v>3</v>
      </c>
      <c r="P51" s="131">
        <f>W56</f>
        <v>2</v>
      </c>
      <c r="Q51" s="131" t="s">
        <v>92</v>
      </c>
      <c r="R51" s="131">
        <f>Y56</f>
        <v>3</v>
      </c>
      <c r="S51" s="439"/>
      <c r="T51" s="440"/>
      <c r="U51" s="440"/>
      <c r="V51" s="440"/>
      <c r="W51" s="441"/>
      <c r="X51" s="442">
        <f>COUNTIF(J51,"=3")+COUNTIF(M51,"=3")+COUNTIF(P51,"=3")</f>
        <v>0</v>
      </c>
      <c r="Y51" s="443"/>
      <c r="Z51" s="136">
        <f>COUNTIF(L51,"=3")+COUNTIF(O51,"=3")+COUNTIF(R51,"=3")</f>
        <v>3</v>
      </c>
      <c r="AA51" s="137">
        <v>0</v>
      </c>
      <c r="AB51" s="135">
        <v>3</v>
      </c>
      <c r="AC51" s="131" t="s">
        <v>92</v>
      </c>
      <c r="AD51" s="134">
        <v>9</v>
      </c>
      <c r="AE51" s="138">
        <f t="shared" si="15"/>
        <v>3</v>
      </c>
      <c r="AF51" s="127">
        <f t="shared" ref="AF51" si="16">RANK(AE51,AE$3:AE$6)</f>
        <v>4</v>
      </c>
    </row>
    <row r="52" spans="1:32" ht="21.75" thickTop="1" thickBot="1">
      <c r="A52" s="444" t="s">
        <v>93</v>
      </c>
      <c r="B52" s="445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6"/>
    </row>
    <row r="53" spans="1:32" ht="17.25" thickTop="1" thickBot="1">
      <c r="A53" s="447" t="s">
        <v>94</v>
      </c>
      <c r="B53" s="416"/>
      <c r="C53" s="140" t="s">
        <v>95</v>
      </c>
      <c r="D53" s="447" t="s">
        <v>96</v>
      </c>
      <c r="E53" s="416"/>
      <c r="F53" s="416"/>
      <c r="G53" s="416"/>
      <c r="H53" s="416"/>
      <c r="I53" s="416"/>
      <c r="J53" s="416"/>
      <c r="K53" s="416"/>
      <c r="L53" s="416"/>
      <c r="M53" s="416"/>
      <c r="N53" s="448"/>
      <c r="O53" s="141" t="s">
        <v>97</v>
      </c>
      <c r="P53" s="142" t="s">
        <v>98</v>
      </c>
      <c r="Q53" s="142" t="s">
        <v>99</v>
      </c>
      <c r="R53" s="462" t="s">
        <v>100</v>
      </c>
      <c r="S53" s="462"/>
      <c r="T53" s="462" t="s">
        <v>87</v>
      </c>
      <c r="U53" s="462"/>
      <c r="V53" s="463"/>
      <c r="W53" s="416" t="s">
        <v>101</v>
      </c>
      <c r="X53" s="416"/>
      <c r="Y53" s="390"/>
      <c r="Z53" s="390"/>
      <c r="AA53" s="447" t="s">
        <v>102</v>
      </c>
      <c r="AB53" s="416"/>
      <c r="AC53" s="416"/>
      <c r="AD53" s="416"/>
      <c r="AE53" s="416"/>
      <c r="AF53" s="448"/>
    </row>
    <row r="54" spans="1:32" ht="16.5" thickTop="1">
      <c r="A54" s="449"/>
      <c r="B54" s="450"/>
      <c r="C54" s="143">
        <v>0</v>
      </c>
      <c r="D54" s="144">
        <v>1</v>
      </c>
      <c r="E54" s="508" t="str">
        <f>B48</f>
        <v>Sýkora David</v>
      </c>
      <c r="F54" s="509"/>
      <c r="G54" s="509"/>
      <c r="H54" s="510"/>
      <c r="I54" s="144">
        <v>4</v>
      </c>
      <c r="J54" s="508" t="str">
        <f>B51</f>
        <v>Jaramillo Věra</v>
      </c>
      <c r="K54" s="509"/>
      <c r="L54" s="509"/>
      <c r="M54" s="509"/>
      <c r="N54" s="511"/>
      <c r="O54" s="165">
        <v>5</v>
      </c>
      <c r="P54" s="166">
        <v>3</v>
      </c>
      <c r="Q54" s="166">
        <v>-10</v>
      </c>
      <c r="R54" s="455">
        <v>7</v>
      </c>
      <c r="S54" s="455"/>
      <c r="T54" s="455"/>
      <c r="U54" s="455"/>
      <c r="V54" s="456"/>
      <c r="W54" s="236">
        <f>COUNTIF(O54:V54,"&gt;0")</f>
        <v>3</v>
      </c>
      <c r="X54" s="144" t="s">
        <v>92</v>
      </c>
      <c r="Y54" s="457">
        <f>COUNTIF(O54:V54,"&lt;0")</f>
        <v>1</v>
      </c>
      <c r="Z54" s="458"/>
      <c r="AA54" s="145"/>
      <c r="AB54" s="459" t="str">
        <f>B50</f>
        <v>Mandák Lukáš</v>
      </c>
      <c r="AC54" s="460"/>
      <c r="AD54" s="460"/>
      <c r="AE54" s="460"/>
      <c r="AF54" s="461"/>
    </row>
    <row r="55" spans="1:32">
      <c r="A55" s="482"/>
      <c r="B55" s="483"/>
      <c r="C55" s="146">
        <v>0</v>
      </c>
      <c r="D55" s="147">
        <v>2</v>
      </c>
      <c r="E55" s="516" t="str">
        <f>B49</f>
        <v>Matuška Ivo</v>
      </c>
      <c r="F55" s="517"/>
      <c r="G55" s="517"/>
      <c r="H55" s="518"/>
      <c r="I55" s="147">
        <v>3</v>
      </c>
      <c r="J55" s="516" t="str">
        <f>B50</f>
        <v>Mandák Lukáš</v>
      </c>
      <c r="K55" s="517"/>
      <c r="L55" s="517"/>
      <c r="M55" s="517"/>
      <c r="N55" s="519"/>
      <c r="O55" s="167">
        <v>-11</v>
      </c>
      <c r="P55" s="168">
        <v>-3</v>
      </c>
      <c r="Q55" s="168">
        <v>9</v>
      </c>
      <c r="R55" s="488">
        <v>-7</v>
      </c>
      <c r="S55" s="488"/>
      <c r="T55" s="488"/>
      <c r="U55" s="488"/>
      <c r="V55" s="489"/>
      <c r="W55" s="148">
        <f t="shared" ref="W55:W59" si="17">COUNTIF(O55:V55,"&gt;0")</f>
        <v>1</v>
      </c>
      <c r="X55" s="147" t="s">
        <v>92</v>
      </c>
      <c r="Y55" s="464">
        <f t="shared" ref="Y55:Y59" si="18">COUNTIF(O55:V55,"&lt;0")</f>
        <v>3</v>
      </c>
      <c r="Z55" s="465"/>
      <c r="AA55" s="149"/>
      <c r="AB55" s="466" t="str">
        <f>B48</f>
        <v>Sýkora David</v>
      </c>
      <c r="AC55" s="467"/>
      <c r="AD55" s="467"/>
      <c r="AE55" s="467"/>
      <c r="AF55" s="468"/>
    </row>
    <row r="56" spans="1:32">
      <c r="A56" s="469"/>
      <c r="B56" s="470"/>
      <c r="C56" s="150">
        <v>0</v>
      </c>
      <c r="D56" s="151">
        <v>4</v>
      </c>
      <c r="E56" s="512" t="str">
        <f>B51</f>
        <v>Jaramillo Věra</v>
      </c>
      <c r="F56" s="513"/>
      <c r="G56" s="513"/>
      <c r="H56" s="514"/>
      <c r="I56" s="151">
        <v>3</v>
      </c>
      <c r="J56" s="512" t="str">
        <f>B50</f>
        <v>Mandák Lukáš</v>
      </c>
      <c r="K56" s="513"/>
      <c r="L56" s="513"/>
      <c r="M56" s="513"/>
      <c r="N56" s="515"/>
      <c r="O56" s="169">
        <v>-8</v>
      </c>
      <c r="P56" s="170">
        <v>3</v>
      </c>
      <c r="Q56" s="170">
        <v>-5</v>
      </c>
      <c r="R56" s="475">
        <v>10</v>
      </c>
      <c r="S56" s="475"/>
      <c r="T56" s="475">
        <v>-6</v>
      </c>
      <c r="U56" s="475"/>
      <c r="V56" s="476"/>
      <c r="W56" s="152">
        <f t="shared" si="17"/>
        <v>2</v>
      </c>
      <c r="X56" s="151" t="s">
        <v>92</v>
      </c>
      <c r="Y56" s="477">
        <f t="shared" si="18"/>
        <v>3</v>
      </c>
      <c r="Z56" s="478"/>
      <c r="AA56" s="153"/>
      <c r="AB56" s="479" t="str">
        <f>B49</f>
        <v>Matuška Ivo</v>
      </c>
      <c r="AC56" s="480"/>
      <c r="AD56" s="480"/>
      <c r="AE56" s="480"/>
      <c r="AF56" s="481"/>
    </row>
    <row r="57" spans="1:32">
      <c r="A57" s="482"/>
      <c r="B57" s="483"/>
      <c r="C57" s="146">
        <v>0</v>
      </c>
      <c r="D57" s="147">
        <v>1</v>
      </c>
      <c r="E57" s="516" t="str">
        <f>B48</f>
        <v>Sýkora David</v>
      </c>
      <c r="F57" s="517"/>
      <c r="G57" s="517"/>
      <c r="H57" s="518"/>
      <c r="I57" s="147">
        <v>2</v>
      </c>
      <c r="J57" s="516" t="str">
        <f>B49</f>
        <v>Matuška Ivo</v>
      </c>
      <c r="K57" s="517"/>
      <c r="L57" s="517"/>
      <c r="M57" s="517"/>
      <c r="N57" s="519"/>
      <c r="O57" s="171">
        <v>-14</v>
      </c>
      <c r="P57" s="172">
        <v>-9</v>
      </c>
      <c r="Q57" s="172">
        <v>5</v>
      </c>
      <c r="R57" s="488">
        <v>3</v>
      </c>
      <c r="S57" s="488"/>
      <c r="T57" s="488">
        <v>8</v>
      </c>
      <c r="U57" s="488"/>
      <c r="V57" s="489"/>
      <c r="W57" s="148">
        <f t="shared" si="17"/>
        <v>3</v>
      </c>
      <c r="X57" s="147" t="s">
        <v>92</v>
      </c>
      <c r="Y57" s="464">
        <f t="shared" si="18"/>
        <v>2</v>
      </c>
      <c r="Z57" s="465"/>
      <c r="AA57" s="154"/>
      <c r="AB57" s="466" t="str">
        <f>B51</f>
        <v>Jaramillo Věra</v>
      </c>
      <c r="AC57" s="467"/>
      <c r="AD57" s="467"/>
      <c r="AE57" s="467"/>
      <c r="AF57" s="468"/>
    </row>
    <row r="58" spans="1:32">
      <c r="A58" s="469"/>
      <c r="B58" s="470"/>
      <c r="C58" s="150">
        <v>0</v>
      </c>
      <c r="D58" s="151">
        <v>2</v>
      </c>
      <c r="E58" s="512" t="str">
        <f>B49</f>
        <v>Matuška Ivo</v>
      </c>
      <c r="F58" s="513"/>
      <c r="G58" s="513"/>
      <c r="H58" s="514"/>
      <c r="I58" s="151">
        <v>4</v>
      </c>
      <c r="J58" s="512" t="str">
        <f>B51</f>
        <v>Jaramillo Věra</v>
      </c>
      <c r="K58" s="513"/>
      <c r="L58" s="513"/>
      <c r="M58" s="513"/>
      <c r="N58" s="515"/>
      <c r="O58" s="169">
        <v>7</v>
      </c>
      <c r="P58" s="170">
        <v>9</v>
      </c>
      <c r="Q58" s="170">
        <v>9</v>
      </c>
      <c r="R58" s="475"/>
      <c r="S58" s="475"/>
      <c r="T58" s="475"/>
      <c r="U58" s="475"/>
      <c r="V58" s="476"/>
      <c r="W58" s="152">
        <f t="shared" si="17"/>
        <v>3</v>
      </c>
      <c r="X58" s="151" t="s">
        <v>92</v>
      </c>
      <c r="Y58" s="477">
        <f t="shared" si="18"/>
        <v>0</v>
      </c>
      <c r="Z58" s="478"/>
      <c r="AA58" s="155"/>
      <c r="AB58" s="479" t="str">
        <f>B48</f>
        <v>Sýkora David</v>
      </c>
      <c r="AC58" s="480"/>
      <c r="AD58" s="480"/>
      <c r="AE58" s="480"/>
      <c r="AF58" s="481"/>
    </row>
    <row r="59" spans="1:32" ht="16.5" thickBot="1">
      <c r="A59" s="495"/>
      <c r="B59" s="496"/>
      <c r="C59" s="156">
        <v>0</v>
      </c>
      <c r="D59" s="157">
        <v>3</v>
      </c>
      <c r="E59" s="520" t="str">
        <f>B50</f>
        <v>Mandák Lukáš</v>
      </c>
      <c r="F59" s="521"/>
      <c r="G59" s="521"/>
      <c r="H59" s="522"/>
      <c r="I59" s="157">
        <v>1</v>
      </c>
      <c r="J59" s="520" t="str">
        <f>B48</f>
        <v>Sýkora David</v>
      </c>
      <c r="K59" s="521"/>
      <c r="L59" s="521"/>
      <c r="M59" s="521"/>
      <c r="N59" s="523"/>
      <c r="O59" s="173">
        <v>8</v>
      </c>
      <c r="P59" s="174">
        <v>-7</v>
      </c>
      <c r="Q59" s="174">
        <v>10</v>
      </c>
      <c r="R59" s="501">
        <v>9</v>
      </c>
      <c r="S59" s="501"/>
      <c r="T59" s="501"/>
      <c r="U59" s="501"/>
      <c r="V59" s="502"/>
      <c r="W59" s="235">
        <f t="shared" si="17"/>
        <v>3</v>
      </c>
      <c r="X59" s="216" t="s">
        <v>92</v>
      </c>
      <c r="Y59" s="490">
        <f t="shared" si="18"/>
        <v>1</v>
      </c>
      <c r="Z59" s="491"/>
      <c r="AA59" s="158"/>
      <c r="AB59" s="492" t="str">
        <f>B49</f>
        <v>Matuška Ivo</v>
      </c>
      <c r="AC59" s="493"/>
      <c r="AD59" s="493"/>
      <c r="AE59" s="493"/>
      <c r="AF59" s="494"/>
    </row>
    <row r="60" spans="1:32" ht="16.5" thickTop="1"/>
  </sheetData>
  <mergeCells count="348">
    <mergeCell ref="Y59:Z59"/>
    <mergeCell ref="AB59:AF59"/>
    <mergeCell ref="A59:B59"/>
    <mergeCell ref="E59:H59"/>
    <mergeCell ref="J59:N59"/>
    <mergeCell ref="R59:S59"/>
    <mergeCell ref="T59:V59"/>
    <mergeCell ref="Y57:Z57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5:Z55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AA53:AF53"/>
    <mergeCell ref="A54:B54"/>
    <mergeCell ref="E54:H54"/>
    <mergeCell ref="J54:N54"/>
    <mergeCell ref="R54:S54"/>
    <mergeCell ref="T54:V54"/>
    <mergeCell ref="Y54:Z54"/>
    <mergeCell ref="AB54:AF54"/>
    <mergeCell ref="A53:B53"/>
    <mergeCell ref="D53:N53"/>
    <mergeCell ref="R53:S53"/>
    <mergeCell ref="T53:V53"/>
    <mergeCell ref="W53:Z53"/>
    <mergeCell ref="B51:G51"/>
    <mergeCell ref="H51:I51"/>
    <mergeCell ref="S51:W51"/>
    <mergeCell ref="X51:Y51"/>
    <mergeCell ref="A52:AF52"/>
    <mergeCell ref="X49:Y49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Y44:Z44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2:Z42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0:Z40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AA38:AF38"/>
    <mergeCell ref="A39:B39"/>
    <mergeCell ref="E39:H39"/>
    <mergeCell ref="J39:N39"/>
    <mergeCell ref="R39:S39"/>
    <mergeCell ref="T39:V39"/>
    <mergeCell ref="Y39:Z39"/>
    <mergeCell ref="AB39:AF39"/>
    <mergeCell ref="A38:B38"/>
    <mergeCell ref="D38:N38"/>
    <mergeCell ref="R38:S38"/>
    <mergeCell ref="T38:V38"/>
    <mergeCell ref="W38:Z38"/>
    <mergeCell ref="B36:G36"/>
    <mergeCell ref="H36:I36"/>
    <mergeCell ref="S36:W36"/>
    <mergeCell ref="X36:Y36"/>
    <mergeCell ref="A37:AF37"/>
    <mergeCell ref="X34:Y34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Y29:Z29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7:Z27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5:Z25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AA23:AF23"/>
    <mergeCell ref="A24:B24"/>
    <mergeCell ref="E24:H24"/>
    <mergeCell ref="J24:N24"/>
    <mergeCell ref="R24:S24"/>
    <mergeCell ref="T24:V24"/>
    <mergeCell ref="Y24:Z24"/>
    <mergeCell ref="AB24:AF24"/>
    <mergeCell ref="A23:B23"/>
    <mergeCell ref="D23:N23"/>
    <mergeCell ref="R23:S23"/>
    <mergeCell ref="T23:V23"/>
    <mergeCell ref="W23:Z23"/>
    <mergeCell ref="B21:G21"/>
    <mergeCell ref="H21:I21"/>
    <mergeCell ref="S21:W21"/>
    <mergeCell ref="X21:Y21"/>
    <mergeCell ref="A22:AF22"/>
    <mergeCell ref="X19:Y19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Y14:Z14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2:Z12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0:Z10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AA8:AF8"/>
    <mergeCell ref="A9:B9"/>
    <mergeCell ref="E9:H9"/>
    <mergeCell ref="J9:N9"/>
    <mergeCell ref="R9:S9"/>
    <mergeCell ref="T9:V9"/>
    <mergeCell ref="Y9:Z9"/>
    <mergeCell ref="AB9:AF9"/>
    <mergeCell ref="A8:B8"/>
    <mergeCell ref="D8:N8"/>
    <mergeCell ref="R8:S8"/>
    <mergeCell ref="T8:V8"/>
    <mergeCell ref="W8:Z8"/>
    <mergeCell ref="B6:G6"/>
    <mergeCell ref="H6:I6"/>
    <mergeCell ref="S6:W6"/>
    <mergeCell ref="X6:Y6"/>
    <mergeCell ref="A7:AF7"/>
    <mergeCell ref="B5:G5"/>
    <mergeCell ref="H5:I5"/>
    <mergeCell ref="P5:R5"/>
    <mergeCell ref="S5:T5"/>
    <mergeCell ref="V5:W5"/>
    <mergeCell ref="X5:Y5"/>
    <mergeCell ref="X3:Y3"/>
    <mergeCell ref="B4:G4"/>
    <mergeCell ref="H4:I4"/>
    <mergeCell ref="M4:O4"/>
    <mergeCell ref="S4:T4"/>
    <mergeCell ref="V4:W4"/>
    <mergeCell ref="X4:Y4"/>
    <mergeCell ref="B3:G3"/>
    <mergeCell ref="H3:I3"/>
    <mergeCell ref="J3:L3"/>
    <mergeCell ref="S3:T3"/>
    <mergeCell ref="V3:W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X6:AC6 AE3:AE6 X3:AD3 B4:G6 B3:G3 B48:B51 H48:H51 J50:AA50 E58:N58 E39:N44 W39:Z44 B33:AE33 G31 G46 E24:N24 A16:R16 D9:N9 I3 H4:I6 H3 AC56:AF56 AC59:AF59 AC39:AF39 AC44:AF44 AC24:AF24 AC29:AF29 AC10:AF10 AC14:AF14 G1 A18:AE18 A17:I17 X17:AF17 B21:AC21 E54:N54 W54:Z54 E28:N28 E25:N25 W25:Z25 D14:N14 D11:N11 W11:Z11 W24:Z24 D10:N10 W10:Z10 W9:Z9 D12:N12 W12:Z12 E26:N26 W26:Z26 E55:N55 W55:Z55 E56:N56 W56:Z56 E27:N27 W27:Z27 E57:N57 W57:Z57 D13:N13 W13:Z13 Z16:AF16 W14:Z14 E29:N29 W29:Z29 W28:Z28 E59:N59 W59:Z59 W58:Z58 J48:AE48 J51:AA51 N5 M6:O6 K5 U4 Q4 K4 U3 Q3 K6 M4:O4 P5:R6 U5 N3 J2:W2 J4 J3:M3 O3:P3 J6 J5 V5:W5 S6:W6 S5:T5 P4 L6 R3:T3 V3:W3 L4 R4:T4 V4:W4 L5 O5 Q17:R17 T17:W17 N17:O17 K17:L17 J17 M17 P17 S17 J32:W32 J47:W47 AC58:AF58 AC57:AF57 AC43:AF43 AC40:AF40 AC42:AF42 AC27:AF27 AC25:AF25 AC26:AF26 AC13:AF13 AC11:AF11 AC12:AF12 AC9:AF9 AC28:AF28 AC41:AF41 AC54:AF54 AC55:AF55 X4:AA4 AC4:AD4 X5:AA5 AC5 AF6 B19:AA19 AC19 AE19:AF19 B20:AA20 AC20 AE20 AE21 B36:AA36 B34:AA34 AC34 AE34:AF34 B35:AA35 AC35 AE35 AC36 AE36 J49:AA49 AC49 AE49 AC50 AE50 AC51 AE51:AF51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0"/>
  <sheetViews>
    <sheetView topLeftCell="A38" zoomScaleNormal="100" workbookViewId="0">
      <selection activeCell="I41" sqref="I41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1" ht="12.75" customHeight="1">
      <c r="A1" s="212"/>
      <c r="B1" s="213"/>
      <c r="C1" s="524" t="s">
        <v>198</v>
      </c>
      <c r="D1" s="524"/>
      <c r="E1" s="212"/>
      <c r="F1" s="211"/>
      <c r="G1" s="210"/>
      <c r="H1" s="183"/>
      <c r="I1" s="183"/>
    </row>
    <row r="2" spans="1:11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1" ht="12.75" customHeight="1">
      <c r="A3" s="177"/>
      <c r="B3" s="205" t="str">
        <f>'1_skupiny'!B3:G3</f>
        <v>Čákorová Tereza</v>
      </c>
      <c r="C3" s="177"/>
      <c r="D3" s="177"/>
      <c r="E3" s="177"/>
      <c r="F3" s="177"/>
      <c r="G3" s="183"/>
      <c r="H3" s="183"/>
      <c r="I3" s="183"/>
      <c r="J3" s="183"/>
      <c r="K3" s="209"/>
    </row>
    <row r="4" spans="1:11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1" ht="12.75" customHeight="1">
      <c r="A5" s="178">
        <v>1</v>
      </c>
      <c r="B5" s="188"/>
      <c r="C5" s="192" t="str">
        <f>B7</f>
        <v>Kysela Filip</v>
      </c>
      <c r="D5" s="187" t="s">
        <v>196</v>
      </c>
      <c r="E5" s="177"/>
      <c r="F5" s="177"/>
      <c r="G5" s="183"/>
      <c r="H5" s="183"/>
      <c r="I5" s="183"/>
      <c r="J5" s="183"/>
    </row>
    <row r="6" spans="1:11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1" ht="12.75" customHeight="1">
      <c r="A7" s="178"/>
      <c r="B7" s="204" t="str">
        <f>'1_skupiny'!B20:G20</f>
        <v>Kysela Filip</v>
      </c>
      <c r="C7" s="207"/>
      <c r="D7" s="177"/>
      <c r="E7" s="177"/>
      <c r="F7" s="177"/>
      <c r="G7" s="183"/>
      <c r="H7" s="183"/>
      <c r="I7" s="183"/>
      <c r="J7" s="183"/>
    </row>
    <row r="8" spans="1:11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1" ht="12.75" customHeight="1">
      <c r="A9" s="178"/>
      <c r="B9" s="177"/>
      <c r="C9" s="206">
        <v>5</v>
      </c>
      <c r="D9" s="192" t="str">
        <f>C5</f>
        <v>Kysela Filip</v>
      </c>
      <c r="E9" s="346" t="s">
        <v>196</v>
      </c>
      <c r="F9" s="177"/>
      <c r="G9" s="183"/>
      <c r="H9" s="183"/>
      <c r="I9" s="183"/>
      <c r="J9" s="183"/>
    </row>
    <row r="10" spans="1:11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1" ht="12.75" customHeight="1">
      <c r="A11" s="178"/>
      <c r="B11" s="205" t="str">
        <f>'1_skupiny'!B36:G36</f>
        <v>Němec Josef</v>
      </c>
      <c r="C11" s="188"/>
      <c r="D11" s="177"/>
      <c r="E11" s="188"/>
      <c r="F11" s="177"/>
      <c r="G11" s="177"/>
      <c r="H11" s="183"/>
      <c r="I11" s="183"/>
      <c r="J11" s="183"/>
    </row>
    <row r="12" spans="1:11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1" ht="12.75" customHeight="1">
      <c r="A13" s="178">
        <v>2</v>
      </c>
      <c r="B13" s="188"/>
      <c r="C13" s="202" t="str">
        <f>B15</f>
        <v>Mandák Lukáš</v>
      </c>
      <c r="D13" s="187" t="s">
        <v>196</v>
      </c>
      <c r="E13" s="188"/>
      <c r="F13" s="177"/>
      <c r="G13" s="177"/>
      <c r="H13" s="183"/>
      <c r="I13" s="183"/>
      <c r="J13" s="183"/>
    </row>
    <row r="14" spans="1:11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1" ht="12.75" customHeight="1">
      <c r="A15" s="178"/>
      <c r="B15" s="204" t="str">
        <f>'1_skupiny'!B50:G50</f>
        <v>Mandák Lukáš</v>
      </c>
      <c r="C15" s="177"/>
      <c r="D15" s="177"/>
      <c r="E15" s="188"/>
      <c r="F15" s="177"/>
      <c r="G15" s="177"/>
      <c r="H15" s="183"/>
      <c r="I15" s="183"/>
      <c r="J15" s="183"/>
    </row>
    <row r="16" spans="1:11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217"/>
      <c r="G17" s="220" t="str">
        <f>D9</f>
        <v>Kysela Filip</v>
      </c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7"/>
      <c r="G18" s="214" t="s">
        <v>211</v>
      </c>
      <c r="H18" s="177"/>
      <c r="I18" s="183"/>
      <c r="J18" s="183"/>
    </row>
    <row r="19" spans="1:10" ht="12.75" customHeight="1">
      <c r="A19" s="178"/>
      <c r="B19" s="205" t="str">
        <f>'1_skupiny'!B33:G33</f>
        <v>Šimanovský Marek</v>
      </c>
      <c r="C19" s="177"/>
      <c r="D19" s="177"/>
      <c r="E19" s="188"/>
      <c r="F19" s="177"/>
      <c r="G19" s="182" t="s">
        <v>106</v>
      </c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3</v>
      </c>
      <c r="B21" s="188"/>
      <c r="C21" s="192" t="str">
        <f>B23</f>
        <v>Sýkora David</v>
      </c>
      <c r="D21" s="187" t="s">
        <v>194</v>
      </c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tr">
        <f>'1_skupiny'!B48:G48</f>
        <v>Sýkora David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6</v>
      </c>
      <c r="D25" s="221" t="str">
        <f>C29</f>
        <v>März Ondřej</v>
      </c>
      <c r="E25" s="222"/>
      <c r="F25" s="182" t="s">
        <v>106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tr">
        <f>'1_skupiny'!B5:G5</f>
        <v>Dudl Šimon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4</v>
      </c>
      <c r="B29" s="188"/>
      <c r="C29" s="202" t="str">
        <f>B31</f>
        <v>März Ondřej</v>
      </c>
      <c r="D29" s="187" t="s">
        <v>106</v>
      </c>
      <c r="H29" s="177"/>
      <c r="I29" s="177"/>
      <c r="J29" s="183"/>
    </row>
    <row r="30" spans="1:10" ht="12.75" customHeight="1">
      <c r="A30" s="178"/>
      <c r="B30" s="188"/>
      <c r="C30" s="187"/>
      <c r="D30" s="177"/>
      <c r="H30" s="177"/>
      <c r="I30" s="177"/>
      <c r="J30" s="183"/>
    </row>
    <row r="31" spans="1:10" ht="12.75" customHeight="1">
      <c r="A31" s="178"/>
      <c r="B31" s="204" t="str">
        <f>'1_skupiny'!B18:G18</f>
        <v>März Ondřej</v>
      </c>
      <c r="H31" s="177"/>
      <c r="I31" s="177"/>
      <c r="J31" s="183"/>
    </row>
    <row r="32" spans="1:10" ht="12.75" customHeight="1">
      <c r="A32" s="178"/>
      <c r="B32" s="177"/>
      <c r="E32" s="203" t="s">
        <v>117</v>
      </c>
      <c r="F32" s="203"/>
      <c r="G32" s="184"/>
      <c r="H32" s="177"/>
      <c r="I32" s="177"/>
      <c r="J32" s="183"/>
    </row>
    <row r="33" spans="1:10" ht="12.75" customHeight="1">
      <c r="A33" s="178"/>
      <c r="B33" s="177"/>
      <c r="H33" s="177"/>
      <c r="I33" s="177"/>
      <c r="J33" s="183"/>
    </row>
    <row r="34" spans="1:10" ht="12.75" customHeight="1">
      <c r="A34" s="178"/>
      <c r="B34" s="177"/>
      <c r="C34" s="181" t="s">
        <v>116</v>
      </c>
      <c r="D34" s="180" t="str">
        <f>C13</f>
        <v>Mandák Lukáš</v>
      </c>
      <c r="E34" s="201"/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200"/>
      <c r="F35" s="179"/>
      <c r="H35" s="177"/>
      <c r="I35" s="177"/>
      <c r="J35" s="183"/>
    </row>
    <row r="36" spans="1:10" ht="12.75" customHeight="1">
      <c r="A36" s="199"/>
      <c r="B36" s="185" t="s">
        <v>115</v>
      </c>
      <c r="C36" s="177"/>
      <c r="D36" s="177"/>
      <c r="E36" s="197"/>
      <c r="F36" s="218" t="str">
        <f>D34</f>
        <v>Mandák Lukáš</v>
      </c>
      <c r="G36" s="219"/>
      <c r="H36" s="177"/>
      <c r="I36" s="177"/>
      <c r="J36" s="183"/>
    </row>
    <row r="37" spans="1:10" ht="12.75" customHeight="1">
      <c r="A37" s="178"/>
      <c r="B37" s="177"/>
      <c r="C37" s="177"/>
      <c r="D37" s="177"/>
      <c r="E37" s="197"/>
      <c r="F37" s="196" t="s">
        <v>194</v>
      </c>
      <c r="G37" s="284" t="s">
        <v>209</v>
      </c>
      <c r="H37" s="177"/>
      <c r="I37" s="177"/>
      <c r="J37" s="183"/>
    </row>
    <row r="38" spans="1:10" ht="13.15" customHeight="1">
      <c r="A38" s="181" t="s">
        <v>114</v>
      </c>
      <c r="B38" s="180" t="str">
        <f>B3</f>
        <v>Čákorová Tereza</v>
      </c>
      <c r="C38" s="181" t="s">
        <v>113</v>
      </c>
      <c r="D38" s="180" t="str">
        <f>C21</f>
        <v>Sýkora David</v>
      </c>
      <c r="E38" s="195"/>
      <c r="F38" s="179"/>
      <c r="H38" s="177"/>
      <c r="I38" s="177"/>
      <c r="J38" s="183"/>
    </row>
    <row r="39" spans="1:10" ht="12.75" customHeight="1">
      <c r="A39" s="181"/>
      <c r="B39" s="191"/>
      <c r="C39" s="177"/>
      <c r="E39" s="177"/>
      <c r="H39" s="177"/>
      <c r="I39" s="177"/>
      <c r="J39" s="183"/>
    </row>
    <row r="40" spans="1:10" ht="12.75" customHeight="1">
      <c r="A40" s="181"/>
      <c r="B40" s="190">
        <v>7</v>
      </c>
      <c r="C40" s="180" t="str">
        <f>B38</f>
        <v>Čákorová Tereza</v>
      </c>
      <c r="D40" s="187" t="s">
        <v>106</v>
      </c>
      <c r="E40" s="177"/>
      <c r="H40" s="193"/>
      <c r="I40" s="177"/>
      <c r="J40" s="183"/>
    </row>
    <row r="41" spans="1:10" ht="12.75" customHeight="1">
      <c r="A41" s="181"/>
      <c r="B41" s="188"/>
      <c r="C41" s="194"/>
      <c r="D41" s="177"/>
      <c r="E41" s="177"/>
      <c r="H41" s="177"/>
      <c r="I41" s="177"/>
      <c r="J41" s="177"/>
    </row>
    <row r="42" spans="1:10" ht="12.75" customHeight="1">
      <c r="A42" s="181" t="s">
        <v>112</v>
      </c>
      <c r="B42" s="186" t="str">
        <f>B11</f>
        <v>Němec Josef</v>
      </c>
      <c r="C42" s="188"/>
      <c r="D42" s="177"/>
      <c r="E42" s="177"/>
      <c r="F42" s="177"/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77"/>
      <c r="E43" s="177"/>
      <c r="F43" s="177"/>
      <c r="G43" s="193"/>
      <c r="H43" s="177"/>
      <c r="I43" s="177"/>
      <c r="J43" s="177"/>
    </row>
    <row r="44" spans="1:10" ht="12.75" customHeight="1">
      <c r="A44" s="181"/>
      <c r="B44" s="177"/>
      <c r="C44" s="188"/>
      <c r="D44" s="192" t="str">
        <f>C40</f>
        <v>Čákorová Tereza</v>
      </c>
      <c r="E44" s="180"/>
      <c r="F44" s="187" t="s">
        <v>194</v>
      </c>
      <c r="G44" s="177"/>
      <c r="H44" s="177"/>
      <c r="I44" s="177"/>
      <c r="J44" s="177"/>
    </row>
    <row r="45" spans="1:10" ht="12.75" customHeight="1">
      <c r="A45" s="181"/>
      <c r="B45" s="177"/>
      <c r="C45" s="188"/>
      <c r="D45" s="187"/>
      <c r="E45" s="214" t="s">
        <v>111</v>
      </c>
      <c r="F45" s="177"/>
      <c r="G45" s="177"/>
      <c r="H45" s="177"/>
      <c r="I45" s="177"/>
      <c r="J45" s="177"/>
    </row>
    <row r="46" spans="1:10" ht="12.75" customHeight="1">
      <c r="A46" s="181" t="s">
        <v>110</v>
      </c>
      <c r="B46" s="180" t="str">
        <f>B19</f>
        <v>Šimanovský Marek</v>
      </c>
      <c r="C46" s="188"/>
      <c r="D46" s="177"/>
      <c r="F46" s="177"/>
      <c r="G46" s="177"/>
      <c r="H46" s="177"/>
      <c r="I46" s="177"/>
      <c r="J46" s="177"/>
    </row>
    <row r="47" spans="1:10" ht="12.75" customHeight="1">
      <c r="A47" s="181"/>
      <c r="B47" s="191"/>
      <c r="C47" s="188"/>
      <c r="D47" s="177"/>
      <c r="F47" s="177"/>
      <c r="G47" s="177"/>
      <c r="H47" s="177"/>
    </row>
    <row r="48" spans="1:10" ht="12.75" customHeight="1">
      <c r="A48" s="181"/>
      <c r="B48" s="190">
        <v>8</v>
      </c>
      <c r="C48" s="186" t="str">
        <f>B50</f>
        <v>Dudl Šimon</v>
      </c>
      <c r="D48" s="187" t="s">
        <v>106</v>
      </c>
      <c r="F48" s="177"/>
      <c r="G48" s="177"/>
      <c r="H48" s="189"/>
    </row>
    <row r="49" spans="1:8" ht="12.75" customHeight="1">
      <c r="A49" s="181"/>
      <c r="B49" s="188"/>
      <c r="C49" s="187"/>
      <c r="D49" s="177"/>
      <c r="F49" s="177"/>
      <c r="G49" s="177"/>
      <c r="H49" s="177"/>
    </row>
    <row r="50" spans="1:8" ht="12.75" customHeight="1">
      <c r="A50" s="181" t="s">
        <v>109</v>
      </c>
      <c r="B50" s="186" t="str">
        <f>B27</f>
        <v>Dudl Šimon</v>
      </c>
      <c r="C50" s="177"/>
      <c r="D50" s="177"/>
      <c r="F50" s="177"/>
      <c r="G50" s="177"/>
      <c r="H50" s="177"/>
    </row>
    <row r="51" spans="1:8" ht="12.75" customHeight="1">
      <c r="A51" s="181"/>
      <c r="B51" s="177"/>
      <c r="C51" s="177"/>
      <c r="D51" s="177"/>
      <c r="F51" s="177"/>
      <c r="G51" s="177"/>
      <c r="H51" s="177"/>
    </row>
    <row r="52" spans="1:8" ht="12.75" customHeight="1">
      <c r="A52" s="185"/>
      <c r="B52" s="184" t="s">
        <v>108</v>
      </c>
      <c r="D52" s="177"/>
      <c r="F52" s="177"/>
      <c r="G52" s="177"/>
      <c r="H52" s="177"/>
    </row>
    <row r="53" spans="1:8" ht="12.75" customHeight="1">
      <c r="A53" s="177"/>
      <c r="B53" s="177"/>
      <c r="F53" s="177"/>
      <c r="G53" s="177"/>
      <c r="H53" s="177"/>
    </row>
    <row r="54" spans="1:8" ht="12.75" customHeight="1">
      <c r="A54" s="181" t="s">
        <v>107</v>
      </c>
      <c r="B54" s="180" t="str">
        <f>B42</f>
        <v>Němec Josef</v>
      </c>
      <c r="F54" s="177"/>
      <c r="G54" s="183"/>
      <c r="H54" s="177"/>
    </row>
    <row r="55" spans="1:8" ht="12.75" customHeight="1">
      <c r="A55" s="177"/>
      <c r="B55" s="177"/>
      <c r="C55" s="179"/>
      <c r="E55" s="183"/>
      <c r="H55" s="177"/>
    </row>
    <row r="56" spans="1:8" ht="12.75" customHeight="1">
      <c r="A56" s="177"/>
      <c r="B56" s="177"/>
      <c r="C56" s="192" t="str">
        <f>B58</f>
        <v>Šimanovský Marek</v>
      </c>
      <c r="D56" s="182" t="s">
        <v>196</v>
      </c>
      <c r="E56" s="177"/>
      <c r="H56" s="177"/>
    </row>
    <row r="57" spans="1:8" ht="12.75" customHeight="1">
      <c r="A57" s="177"/>
      <c r="B57" s="177"/>
      <c r="C57" s="283" t="s">
        <v>208</v>
      </c>
      <c r="E57" s="177"/>
    </row>
    <row r="58" spans="1:8" ht="12.75" customHeight="1">
      <c r="A58" s="181" t="s">
        <v>105</v>
      </c>
      <c r="B58" s="180" t="str">
        <f>B46</f>
        <v>Šimanovský Marek</v>
      </c>
      <c r="C58" s="179"/>
    </row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0"/>
  <sheetViews>
    <sheetView topLeftCell="A23" zoomScaleNormal="100" workbookViewId="0">
      <selection activeCell="K30" sqref="K30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0" ht="12.75" customHeight="1">
      <c r="A1" s="212"/>
      <c r="B1" s="213"/>
      <c r="C1" s="524" t="s">
        <v>199</v>
      </c>
      <c r="D1" s="524"/>
      <c r="E1" s="212"/>
      <c r="F1" s="211"/>
      <c r="G1" s="213"/>
      <c r="H1" s="183"/>
      <c r="I1" s="183"/>
      <c r="J1" s="183"/>
    </row>
    <row r="2" spans="1:10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0" ht="12.75" customHeight="1">
      <c r="A3" s="177"/>
      <c r="B3" s="205" t="str">
        <f>'1_skupiny'!B35:G35</f>
        <v>Sedláček Štěpán</v>
      </c>
      <c r="C3" s="177"/>
      <c r="D3" s="177"/>
      <c r="E3" s="177"/>
      <c r="F3" s="177"/>
      <c r="G3" s="183"/>
      <c r="H3" s="183"/>
      <c r="I3" s="183"/>
      <c r="J3" s="183"/>
    </row>
    <row r="4" spans="1:10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0" ht="12.75" customHeight="1">
      <c r="A5" s="178">
        <v>9</v>
      </c>
      <c r="B5" s="188"/>
      <c r="C5" s="192" t="str">
        <f>B7</f>
        <v>Jaramillo Věra</v>
      </c>
      <c r="D5" s="187" t="s">
        <v>196</v>
      </c>
      <c r="E5" s="177"/>
      <c r="F5" s="177"/>
      <c r="G5" s="183"/>
      <c r="H5" s="183"/>
      <c r="I5" s="183"/>
      <c r="J5" s="183"/>
    </row>
    <row r="6" spans="1:10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0" ht="12.75" customHeight="1">
      <c r="A7" s="178"/>
      <c r="B7" s="204" t="str">
        <f>'1_skupiny'!B51:G51</f>
        <v>Jaramillo Věra</v>
      </c>
      <c r="C7" s="207"/>
      <c r="D7" s="177"/>
      <c r="E7" s="177"/>
      <c r="F7" s="177"/>
      <c r="G7" s="183"/>
      <c r="H7" s="183"/>
      <c r="I7" s="183"/>
      <c r="J7" s="183"/>
    </row>
    <row r="8" spans="1:10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0" ht="12.75" customHeight="1">
      <c r="A9" s="178"/>
      <c r="B9" s="177"/>
      <c r="C9" s="206">
        <v>13</v>
      </c>
      <c r="D9" s="354" t="str">
        <f>C13</f>
        <v>Jandečka Jindřich</v>
      </c>
      <c r="E9" s="180"/>
      <c r="F9" s="347" t="s">
        <v>106</v>
      </c>
      <c r="H9" s="183"/>
      <c r="I9" s="183"/>
      <c r="J9" s="183"/>
    </row>
    <row r="10" spans="1:10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0" ht="12.75" customHeight="1">
      <c r="A11" s="178"/>
      <c r="B11" s="205" t="str">
        <f>'1_skupiny'!B19:G19</f>
        <v>Cíglerová Nela</v>
      </c>
      <c r="C11" s="188"/>
      <c r="D11" s="177"/>
      <c r="E11" s="188"/>
      <c r="F11" s="177"/>
      <c r="G11" s="177"/>
      <c r="H11" s="183"/>
      <c r="I11" s="183"/>
      <c r="J11" s="183"/>
    </row>
    <row r="12" spans="1:10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0" ht="12.75" customHeight="1">
      <c r="A13" s="178">
        <v>10</v>
      </c>
      <c r="B13" s="188"/>
      <c r="C13" s="202" t="str">
        <f>B15</f>
        <v>Jandečka Jindřich</v>
      </c>
      <c r="D13" s="187" t="s">
        <v>106</v>
      </c>
      <c r="E13" s="188"/>
      <c r="F13" s="177"/>
      <c r="G13" s="177"/>
      <c r="H13" s="183"/>
      <c r="I13" s="183"/>
      <c r="J13" s="183"/>
    </row>
    <row r="14" spans="1:10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0" ht="12.75" customHeight="1">
      <c r="A15" s="178"/>
      <c r="B15" s="204" t="str">
        <f>'1_skupiny'!B4:G4</f>
        <v>Jandečka Jindřich</v>
      </c>
      <c r="C15" s="177"/>
      <c r="D15" s="177"/>
      <c r="E15" s="188"/>
      <c r="F15" s="177"/>
      <c r="G15" s="177"/>
      <c r="H15" s="183"/>
      <c r="I15" s="183"/>
      <c r="J15" s="183"/>
    </row>
    <row r="16" spans="1:10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192" t="str">
        <f>D9</f>
        <v>Jandečka Jindřich</v>
      </c>
      <c r="G17" s="180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2" t="s">
        <v>106</v>
      </c>
      <c r="G18" s="214" t="s">
        <v>131</v>
      </c>
      <c r="H18" s="177"/>
      <c r="I18" s="183"/>
      <c r="J18" s="183"/>
    </row>
    <row r="19" spans="1:10" ht="12.75" customHeight="1">
      <c r="A19" s="178"/>
      <c r="B19" s="205" t="str">
        <f>'1_skupiny'!B21:G21</f>
        <v>Drnec Jiří</v>
      </c>
      <c r="C19" s="177"/>
      <c r="D19" s="177"/>
      <c r="E19" s="188"/>
      <c r="F19" s="177"/>
      <c r="H19" s="177"/>
      <c r="I19" s="183"/>
      <c r="J19" s="183"/>
    </row>
    <row r="20" spans="1:10" ht="12.75" customHeight="1">
      <c r="A20" s="178"/>
      <c r="B20" s="191"/>
      <c r="C20" s="177" t="str">
        <f>B19</f>
        <v>Drnec Jiří</v>
      </c>
      <c r="D20" s="187" t="s">
        <v>196</v>
      </c>
      <c r="E20" s="188"/>
      <c r="F20" s="177"/>
      <c r="H20" s="177"/>
      <c r="I20" s="183"/>
      <c r="J20" s="183"/>
    </row>
    <row r="21" spans="1:10" ht="12.75" customHeight="1">
      <c r="A21" s="178">
        <v>11</v>
      </c>
      <c r="B21" s="188"/>
      <c r="C21" s="192"/>
      <c r="D21" s="177"/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tr">
        <f>'1_skupiny'!B6:G6</f>
        <v>Blechová Tereza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14</v>
      </c>
      <c r="D25" s="192" t="str">
        <f>C29</f>
        <v>Klimeš Daniel</v>
      </c>
      <c r="E25" s="186"/>
      <c r="F25" s="182" t="s">
        <v>196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tr">
        <f>'1_skupiny'!B34:G34</f>
        <v>Klimeš Daniel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12</v>
      </c>
      <c r="B29" s="188"/>
      <c r="C29" s="202" t="str">
        <f>B27</f>
        <v>Klimeš Daniel</v>
      </c>
      <c r="D29" s="187" t="s">
        <v>194</v>
      </c>
      <c r="H29" s="177"/>
      <c r="I29" s="177"/>
      <c r="J29" s="183"/>
    </row>
    <row r="30" spans="1:10" ht="12.75" customHeight="1">
      <c r="A30" s="178"/>
      <c r="B30" s="188"/>
      <c r="C30" s="187"/>
      <c r="E30" s="203" t="s">
        <v>130</v>
      </c>
      <c r="F30" s="203"/>
      <c r="G30" s="184"/>
      <c r="H30" s="177"/>
      <c r="I30" s="177"/>
      <c r="J30" s="183"/>
    </row>
    <row r="31" spans="1:10" ht="12.75" customHeight="1">
      <c r="A31" s="178"/>
      <c r="B31" s="204" t="str">
        <f>'1_skupiny'!B49:G49</f>
        <v>Matuška Ivo</v>
      </c>
      <c r="H31" s="177"/>
      <c r="I31" s="177"/>
      <c r="J31" s="183"/>
    </row>
    <row r="32" spans="1:10" ht="12.75" customHeight="1">
      <c r="A32" s="178"/>
      <c r="B32" s="177"/>
      <c r="C32" s="181" t="s">
        <v>128</v>
      </c>
      <c r="D32" s="180" t="str">
        <f>C5</f>
        <v>Jaramillo Věra</v>
      </c>
      <c r="E32" s="201"/>
      <c r="H32" s="177"/>
      <c r="I32" s="177"/>
      <c r="J32" s="183"/>
    </row>
    <row r="33" spans="1:10" ht="12.75" customHeight="1">
      <c r="A33" s="178"/>
      <c r="B33" s="177"/>
      <c r="D33" s="177"/>
      <c r="E33" s="200"/>
      <c r="F33" s="179"/>
      <c r="H33" s="177"/>
      <c r="I33" s="177"/>
      <c r="J33" s="183"/>
    </row>
    <row r="34" spans="1:10" ht="12.75" customHeight="1">
      <c r="A34" s="199"/>
      <c r="B34" s="185" t="s">
        <v>129</v>
      </c>
      <c r="D34" s="177"/>
      <c r="E34" s="197"/>
      <c r="F34" s="180" t="str">
        <f>D36</f>
        <v>Drnec Jiří</v>
      </c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197"/>
      <c r="F35" s="196"/>
      <c r="G35" s="284" t="s">
        <v>126</v>
      </c>
      <c r="H35" s="177"/>
      <c r="I35" s="177"/>
      <c r="J35" s="183"/>
    </row>
    <row r="36" spans="1:10" ht="12.75" customHeight="1">
      <c r="A36" s="181" t="s">
        <v>127</v>
      </c>
      <c r="B36" s="180" t="str">
        <f>B3</f>
        <v>Sedláček Štěpán</v>
      </c>
      <c r="C36" s="181" t="s">
        <v>210</v>
      </c>
      <c r="D36" s="180" t="str">
        <f>C20</f>
        <v>Drnec Jiří</v>
      </c>
      <c r="E36" s="195"/>
      <c r="F36" s="179"/>
      <c r="G36" s="182" t="s">
        <v>194</v>
      </c>
      <c r="H36" s="187"/>
      <c r="I36" s="177"/>
      <c r="J36" s="183"/>
    </row>
    <row r="37" spans="1:10" ht="12.75" customHeight="1">
      <c r="A37" s="181"/>
      <c r="B37" s="191"/>
      <c r="C37" s="177"/>
      <c r="H37" s="177"/>
      <c r="I37" s="177"/>
      <c r="J37" s="183"/>
    </row>
    <row r="38" spans="1:10" ht="13.15" customHeight="1">
      <c r="A38" s="181"/>
      <c r="B38" s="190">
        <v>15</v>
      </c>
      <c r="C38" s="280" t="str">
        <f>B36</f>
        <v>Sedláček Štěpán</v>
      </c>
      <c r="D38" s="182" t="s">
        <v>106</v>
      </c>
      <c r="H38" s="177"/>
      <c r="I38" s="177"/>
      <c r="J38" s="183"/>
    </row>
    <row r="39" spans="1:10" ht="12.75" customHeight="1">
      <c r="A39" s="181"/>
      <c r="B39" s="188"/>
      <c r="C39" s="194"/>
      <c r="D39" s="177"/>
      <c r="E39" s="177"/>
      <c r="H39" s="177"/>
      <c r="I39" s="177"/>
      <c r="J39" s="183"/>
    </row>
    <row r="40" spans="1:10" ht="12.75" customHeight="1">
      <c r="A40" s="181" t="s">
        <v>125</v>
      </c>
      <c r="B40" s="186" t="str">
        <f>B11</f>
        <v>Cíglerová Nela</v>
      </c>
      <c r="C40" s="188"/>
      <c r="D40" s="177"/>
      <c r="E40" s="177"/>
      <c r="F40" s="177"/>
      <c r="G40" s="177"/>
      <c r="H40" s="193"/>
      <c r="I40" s="177"/>
      <c r="J40" s="183"/>
    </row>
    <row r="41" spans="1:10" ht="12.75" customHeight="1">
      <c r="A41" s="181"/>
      <c r="B41" s="177"/>
      <c r="C41" s="188"/>
      <c r="D41" s="177"/>
      <c r="E41" s="177"/>
      <c r="F41" s="177"/>
      <c r="G41" s="193"/>
      <c r="H41" s="177"/>
      <c r="I41" s="177"/>
      <c r="J41" s="177"/>
    </row>
    <row r="42" spans="1:10" ht="12.75" customHeight="1">
      <c r="A42" s="181"/>
      <c r="B42" s="177"/>
      <c r="C42" s="188"/>
      <c r="D42" s="192" t="str">
        <f>C38</f>
        <v>Sedláček Štěpán</v>
      </c>
      <c r="E42" s="180"/>
      <c r="F42" s="187" t="s">
        <v>196</v>
      </c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87"/>
      <c r="E43" s="284" t="s">
        <v>124</v>
      </c>
      <c r="F43" s="177"/>
      <c r="G43" s="177"/>
      <c r="H43" s="177"/>
      <c r="I43" s="177"/>
      <c r="J43" s="177"/>
    </row>
    <row r="44" spans="1:10" ht="12.75" customHeight="1">
      <c r="A44" s="181" t="s">
        <v>123</v>
      </c>
      <c r="B44" s="180" t="str">
        <f>B23</f>
        <v>Blechová Tereza</v>
      </c>
      <c r="C44" s="188"/>
      <c r="D44" s="177"/>
      <c r="F44" s="177"/>
      <c r="G44" s="177"/>
      <c r="H44" s="177"/>
      <c r="I44" s="177"/>
      <c r="J44" s="177"/>
    </row>
    <row r="45" spans="1:10" ht="12.75" customHeight="1">
      <c r="A45" s="181"/>
      <c r="B45" s="191"/>
      <c r="C45" s="188"/>
      <c r="D45" s="177"/>
      <c r="F45" s="177"/>
      <c r="G45" s="177"/>
      <c r="H45" s="177"/>
      <c r="I45" s="177"/>
      <c r="J45" s="177"/>
    </row>
    <row r="46" spans="1:10" ht="12.75" customHeight="1">
      <c r="A46" s="181"/>
      <c r="B46" s="190">
        <v>16</v>
      </c>
      <c r="C46" s="202" t="str">
        <f>B48</f>
        <v>Matuška Ivo</v>
      </c>
      <c r="D46" s="187" t="s">
        <v>106</v>
      </c>
      <c r="F46" s="177"/>
      <c r="G46" s="177"/>
      <c r="H46" s="177"/>
      <c r="I46" s="177"/>
      <c r="J46" s="177"/>
    </row>
    <row r="47" spans="1:10" ht="12.75" customHeight="1">
      <c r="A47" s="181"/>
      <c r="B47" s="188"/>
      <c r="C47" s="187"/>
      <c r="D47" s="177"/>
      <c r="F47" s="177"/>
      <c r="G47" s="177"/>
      <c r="H47" s="177"/>
    </row>
    <row r="48" spans="1:10" ht="12.75" customHeight="1">
      <c r="A48" s="181" t="s">
        <v>122</v>
      </c>
      <c r="B48" s="186" t="str">
        <f>B31</f>
        <v>Matuška Ivo</v>
      </c>
      <c r="C48" s="177"/>
      <c r="D48" s="177"/>
      <c r="F48" s="177"/>
      <c r="G48" s="177"/>
      <c r="H48" s="189"/>
    </row>
    <row r="49" spans="1:8" ht="12.75" customHeight="1">
      <c r="A49" s="181"/>
      <c r="B49" s="177"/>
      <c r="C49" s="177"/>
      <c r="D49" s="177"/>
      <c r="F49" s="177"/>
      <c r="G49" s="177"/>
      <c r="H49" s="177"/>
    </row>
    <row r="50" spans="1:8" ht="12.75" customHeight="1">
      <c r="A50" s="214"/>
      <c r="B50" s="177"/>
      <c r="C50" s="177"/>
      <c r="D50" s="177"/>
      <c r="F50" s="177"/>
      <c r="G50" s="177"/>
      <c r="H50" s="177"/>
    </row>
    <row r="51" spans="1:8" ht="12.75" customHeight="1">
      <c r="A51" s="185"/>
      <c r="B51" s="184" t="s">
        <v>121</v>
      </c>
      <c r="F51" s="177"/>
      <c r="G51" s="177"/>
      <c r="H51" s="177"/>
    </row>
    <row r="52" spans="1:8" ht="12.75" customHeight="1">
      <c r="A52" s="177"/>
      <c r="B52" s="177"/>
      <c r="F52" s="177"/>
      <c r="G52" s="183"/>
      <c r="H52" s="177"/>
    </row>
    <row r="53" spans="1:8" ht="12.75" customHeight="1">
      <c r="A53" s="181" t="s">
        <v>120</v>
      </c>
      <c r="B53" s="180" t="str">
        <f>B40</f>
        <v>Cíglerová Nela</v>
      </c>
      <c r="E53" s="183"/>
      <c r="H53" s="177"/>
    </row>
    <row r="54" spans="1:8" ht="12.75" customHeight="1">
      <c r="A54" s="177"/>
      <c r="B54" s="177"/>
      <c r="C54" s="179"/>
      <c r="E54" s="177"/>
      <c r="H54" s="177"/>
    </row>
    <row r="55" spans="1:8" ht="12.75" customHeight="1">
      <c r="A55" s="177"/>
      <c r="B55" s="177"/>
      <c r="C55" s="192" t="str">
        <f>B57</f>
        <v>Blechová Tereza</v>
      </c>
      <c r="D55" s="182" t="s">
        <v>106</v>
      </c>
      <c r="E55" s="177"/>
      <c r="H55" s="177"/>
    </row>
    <row r="56" spans="1:8" ht="12.75" customHeight="1">
      <c r="A56" s="177"/>
      <c r="B56" s="177"/>
      <c r="C56" s="285" t="s">
        <v>119</v>
      </c>
      <c r="H56" s="177"/>
    </row>
    <row r="57" spans="1:8" ht="12.75" customHeight="1">
      <c r="A57" s="181" t="s">
        <v>118</v>
      </c>
      <c r="B57" s="180" t="str">
        <f>B44</f>
        <v>Blechová Tereza</v>
      </c>
      <c r="C57" s="179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60"/>
  <sheetViews>
    <sheetView topLeftCell="A15" zoomScale="115" zoomScaleNormal="115" workbookViewId="0">
      <selection activeCell="AH7" sqref="AH7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5" width="2.75" customWidth="1"/>
    <col min="16" max="16" width="4.25" bestFit="1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  <col min="34" max="34" width="14.875" bestFit="1" customWidth="1"/>
  </cols>
  <sheetData>
    <row r="1" spans="1:34" ht="27.75" thickTop="1" thickBot="1">
      <c r="A1" s="405" t="s">
        <v>81</v>
      </c>
      <c r="B1" s="406"/>
      <c r="C1" s="406"/>
      <c r="D1" s="406"/>
      <c r="E1" s="407" t="s">
        <v>82</v>
      </c>
      <c r="F1" s="408"/>
      <c r="G1" s="409">
        <f>Preslist!C4</f>
        <v>45550</v>
      </c>
      <c r="H1" s="410"/>
      <c r="I1" s="410"/>
      <c r="J1" s="411"/>
      <c r="K1" s="412" t="s">
        <v>2</v>
      </c>
      <c r="L1" s="413"/>
      <c r="M1" s="413"/>
      <c r="N1" s="413"/>
      <c r="O1" s="414"/>
      <c r="P1" s="530" t="s">
        <v>83</v>
      </c>
      <c r="Q1" s="531"/>
      <c r="R1" s="531"/>
      <c r="S1" s="417" t="s">
        <v>132</v>
      </c>
      <c r="T1" s="416"/>
      <c r="U1" s="416"/>
      <c r="V1" s="416"/>
      <c r="W1" s="416"/>
      <c r="X1" s="416"/>
      <c r="Y1" s="418"/>
      <c r="Z1" s="390" t="s">
        <v>84</v>
      </c>
      <c r="AA1" s="390"/>
      <c r="AB1" s="390"/>
      <c r="AC1" s="103"/>
      <c r="AD1" s="391"/>
      <c r="AE1" s="391"/>
      <c r="AF1" s="392"/>
    </row>
    <row r="2" spans="1:34" ht="25.5" thickTop="1" thickBot="1">
      <c r="A2" s="104" t="s">
        <v>85</v>
      </c>
      <c r="B2" s="393" t="s">
        <v>10</v>
      </c>
      <c r="C2" s="394"/>
      <c r="D2" s="394"/>
      <c r="E2" s="394"/>
      <c r="F2" s="394"/>
      <c r="G2" s="394"/>
      <c r="H2" s="394" t="s">
        <v>86</v>
      </c>
      <c r="I2" s="395"/>
      <c r="J2" s="396">
        <f>A3</f>
        <v>17</v>
      </c>
      <c r="K2" s="396"/>
      <c r="L2" s="396"/>
      <c r="M2" s="397">
        <f>A4</f>
        <v>25</v>
      </c>
      <c r="N2" s="396"/>
      <c r="O2" s="398"/>
      <c r="P2" s="396">
        <f>A5</f>
        <v>23</v>
      </c>
      <c r="Q2" s="396"/>
      <c r="R2" s="396"/>
      <c r="S2" s="397">
        <f>A6</f>
        <v>30</v>
      </c>
      <c r="T2" s="396"/>
      <c r="U2" s="396"/>
      <c r="V2" s="396"/>
      <c r="W2" s="399"/>
      <c r="X2" s="400" t="s">
        <v>87</v>
      </c>
      <c r="Y2" s="401"/>
      <c r="Z2" s="105" t="s">
        <v>88</v>
      </c>
      <c r="AA2" s="106" t="s">
        <v>89</v>
      </c>
      <c r="AB2" s="402" t="s">
        <v>90</v>
      </c>
      <c r="AC2" s="403"/>
      <c r="AD2" s="404"/>
      <c r="AE2" s="107" t="s">
        <v>91</v>
      </c>
      <c r="AF2" s="108" t="s">
        <v>88</v>
      </c>
      <c r="AG2" t="s">
        <v>285</v>
      </c>
      <c r="AH2" t="s">
        <v>286</v>
      </c>
    </row>
    <row r="3" spans="1:34" ht="21" thickTop="1">
      <c r="A3" s="109">
        <v>17</v>
      </c>
      <c r="B3" s="430" t="str">
        <f>VLOOKUP(A3,Preslist!A6:D91,3)</f>
        <v>Oliveriusová Eliška</v>
      </c>
      <c r="C3" s="430"/>
      <c r="D3" s="430"/>
      <c r="E3" s="430"/>
      <c r="F3" s="430"/>
      <c r="G3" s="430"/>
      <c r="H3" s="431" t="str">
        <f>VLOOKUP(A3,Preslist!A$6:D$91,4)</f>
        <v>TJ Sokol Plzeň V.</v>
      </c>
      <c r="I3" s="432"/>
      <c r="J3" s="390"/>
      <c r="K3" s="390"/>
      <c r="L3" s="390"/>
      <c r="M3" s="110">
        <f>W12</f>
        <v>3</v>
      </c>
      <c r="N3" s="111" t="s">
        <v>92</v>
      </c>
      <c r="O3" s="112">
        <f>Y12</f>
        <v>0</v>
      </c>
      <c r="P3" s="111">
        <f>Y14</f>
        <v>3</v>
      </c>
      <c r="Q3" s="111" t="s">
        <v>92</v>
      </c>
      <c r="R3" s="111">
        <f>W14</f>
        <v>2</v>
      </c>
      <c r="S3" s="433">
        <f>W9</f>
        <v>2</v>
      </c>
      <c r="T3" s="434"/>
      <c r="U3" s="111" t="s">
        <v>92</v>
      </c>
      <c r="V3" s="434">
        <f>Y9</f>
        <v>3</v>
      </c>
      <c r="W3" s="435"/>
      <c r="X3" s="419">
        <f>COUNTIF(M3,"=3")+COUNTIF(P3,"=3")+COUNTIF(S3,"=3")</f>
        <v>2</v>
      </c>
      <c r="Y3" s="420"/>
      <c r="Z3" s="115">
        <f>COUNTIF(O3,"=3")+COUNTIF(R3,"=3")+COUNTIF(V3,"=3")</f>
        <v>1</v>
      </c>
      <c r="AA3" s="116">
        <v>0</v>
      </c>
      <c r="AB3" s="114">
        <f>M3+P3+S3</f>
        <v>8</v>
      </c>
      <c r="AC3" s="103" t="s">
        <v>92</v>
      </c>
      <c r="AD3" s="113">
        <f>O3+R3+V3</f>
        <v>5</v>
      </c>
      <c r="AE3" s="117">
        <f>X3*2+Z3*1</f>
        <v>5</v>
      </c>
      <c r="AF3" s="118">
        <v>3</v>
      </c>
      <c r="AG3" s="338" t="s">
        <v>253</v>
      </c>
      <c r="AH3" s="338" t="s">
        <v>254</v>
      </c>
    </row>
    <row r="4" spans="1:34" ht="20.25">
      <c r="A4" s="119">
        <v>25</v>
      </c>
      <c r="B4" s="421" t="str">
        <f>VLOOKUP(A4,Preslist!A7:D92,3)</f>
        <v>Jíchová Klára</v>
      </c>
      <c r="C4" s="421"/>
      <c r="D4" s="421"/>
      <c r="E4" s="421"/>
      <c r="F4" s="421"/>
      <c r="G4" s="421"/>
      <c r="H4" s="422" t="str">
        <f>VLOOKUP(A4,Preslist!A$6:D$91,4)</f>
        <v>TJ Nýřany</v>
      </c>
      <c r="I4" s="423"/>
      <c r="J4" s="120">
        <f>Y12</f>
        <v>0</v>
      </c>
      <c r="K4" s="121" t="s">
        <v>92</v>
      </c>
      <c r="L4" s="122">
        <f>W12</f>
        <v>3</v>
      </c>
      <c r="M4" s="424"/>
      <c r="N4" s="425"/>
      <c r="O4" s="426"/>
      <c r="P4" s="121">
        <f>W10</f>
        <v>0</v>
      </c>
      <c r="Q4" s="121" t="s">
        <v>92</v>
      </c>
      <c r="R4" s="121">
        <f>Y10</f>
        <v>3</v>
      </c>
      <c r="S4" s="424">
        <f>W13</f>
        <v>0</v>
      </c>
      <c r="T4" s="425"/>
      <c r="U4" s="121" t="s">
        <v>92</v>
      </c>
      <c r="V4" s="425">
        <f>Y13</f>
        <v>3</v>
      </c>
      <c r="W4" s="427"/>
      <c r="X4" s="428">
        <f>COUNTIF(J4,"=3")+COUNTIF(P4,"=3")+COUNTIF(S4,"=3")</f>
        <v>0</v>
      </c>
      <c r="Y4" s="429"/>
      <c r="Z4" s="124">
        <f>COUNTIF(L4,"=3")+COUNTIF(R4,"=3")+COUNTIF(V4,"=3")</f>
        <v>3</v>
      </c>
      <c r="AA4" s="125">
        <v>0</v>
      </c>
      <c r="AB4" s="120">
        <f t="shared" ref="AB4" si="0">M4+P4+S4</f>
        <v>0</v>
      </c>
      <c r="AC4" s="121" t="s">
        <v>92</v>
      </c>
      <c r="AD4" s="123">
        <v>9</v>
      </c>
      <c r="AE4" s="126">
        <f t="shared" ref="AE4:AE6" si="1">X4*2+Z4*1</f>
        <v>3</v>
      </c>
      <c r="AF4" s="127">
        <f t="shared" ref="AF4:AF5" si="2">RANK(AE4,AE$3:AE$6)</f>
        <v>4</v>
      </c>
      <c r="AG4" s="338"/>
      <c r="AH4" s="338"/>
    </row>
    <row r="5" spans="1:34" ht="20.25">
      <c r="A5" s="119">
        <v>23</v>
      </c>
      <c r="B5" s="529" t="str">
        <f>VLOOKUP(A5,Preslist!A8:D93,3)</f>
        <v>Fuchs Martin</v>
      </c>
      <c r="C5" s="529"/>
      <c r="D5" s="529"/>
      <c r="E5" s="529"/>
      <c r="F5" s="529"/>
      <c r="G5" s="529"/>
      <c r="H5" s="422" t="str">
        <f>VLOOKUP(A5,Preslist!A$6:D$91,4)</f>
        <v>TJ Slavoj Stod</v>
      </c>
      <c r="I5" s="423"/>
      <c r="J5" s="121">
        <f>W14</f>
        <v>2</v>
      </c>
      <c r="K5" s="121" t="s">
        <v>92</v>
      </c>
      <c r="L5" s="121">
        <f>Y14</f>
        <v>3</v>
      </c>
      <c r="M5" s="128">
        <f>Y10</f>
        <v>3</v>
      </c>
      <c r="N5" s="121" t="s">
        <v>92</v>
      </c>
      <c r="O5" s="122">
        <f>W10</f>
        <v>0</v>
      </c>
      <c r="P5" s="425"/>
      <c r="Q5" s="425"/>
      <c r="R5" s="425"/>
      <c r="S5" s="424">
        <f>Y11</f>
        <v>3</v>
      </c>
      <c r="T5" s="425"/>
      <c r="U5" s="121" t="s">
        <v>92</v>
      </c>
      <c r="V5" s="425">
        <f>W11</f>
        <v>2</v>
      </c>
      <c r="W5" s="427"/>
      <c r="X5" s="428">
        <f>COUNTIF(J5,"=3")+COUNTIF(M5,"=3")+COUNTIF(S5,"=3")</f>
        <v>2</v>
      </c>
      <c r="Y5" s="429"/>
      <c r="Z5" s="124">
        <f>COUNTIF(L5,"=3")+COUNTIF(O5,"=3")+COUNTIF(V5,"=3")</f>
        <v>1</v>
      </c>
      <c r="AA5" s="125">
        <v>0</v>
      </c>
      <c r="AB5" s="120">
        <v>8</v>
      </c>
      <c r="AC5" s="129" t="s">
        <v>92</v>
      </c>
      <c r="AD5" s="123">
        <v>5</v>
      </c>
      <c r="AE5" s="126">
        <f t="shared" si="1"/>
        <v>5</v>
      </c>
      <c r="AF5" s="127">
        <f t="shared" si="2"/>
        <v>1</v>
      </c>
      <c r="AG5" s="338" t="s">
        <v>253</v>
      </c>
      <c r="AH5" s="338" t="s">
        <v>255</v>
      </c>
    </row>
    <row r="6" spans="1:34" ht="21" thickBot="1">
      <c r="A6" s="130">
        <v>30</v>
      </c>
      <c r="B6" s="528" t="str">
        <f>VLOOKUP(A6,Preslist!A9:D94,3)</f>
        <v>Popel Dalibor</v>
      </c>
      <c r="C6" s="528"/>
      <c r="D6" s="528"/>
      <c r="E6" s="528"/>
      <c r="F6" s="528"/>
      <c r="G6" s="528"/>
      <c r="H6" s="437" t="str">
        <f>VLOOKUP(A6,Preslist!A$6:D$91,4)</f>
        <v>TJ Sokol Kralovice</v>
      </c>
      <c r="I6" s="438"/>
      <c r="J6" s="131">
        <f>Y9</f>
        <v>3</v>
      </c>
      <c r="K6" s="131" t="s">
        <v>92</v>
      </c>
      <c r="L6" s="131">
        <f>W9</f>
        <v>2</v>
      </c>
      <c r="M6" s="132">
        <f>Y13</f>
        <v>3</v>
      </c>
      <c r="N6" s="131" t="s">
        <v>92</v>
      </c>
      <c r="O6" s="133">
        <f>W13</f>
        <v>0</v>
      </c>
      <c r="P6" s="131">
        <f>W11</f>
        <v>2</v>
      </c>
      <c r="Q6" s="131" t="s">
        <v>92</v>
      </c>
      <c r="R6" s="131">
        <f>Y11</f>
        <v>3</v>
      </c>
      <c r="S6" s="439"/>
      <c r="T6" s="440"/>
      <c r="U6" s="440"/>
      <c r="V6" s="440"/>
      <c r="W6" s="441"/>
      <c r="X6" s="442">
        <f>COUNTIF(J6,"=3")+COUNTIF(M6,"=3")+COUNTIF(P6,"=3")</f>
        <v>2</v>
      </c>
      <c r="Y6" s="443"/>
      <c r="Z6" s="136">
        <f>COUNTIF(L6,"=3")+COUNTIF(O6,"=3")+COUNTIF(R6,"=3")</f>
        <v>1</v>
      </c>
      <c r="AA6" s="137">
        <v>0</v>
      </c>
      <c r="AB6" s="135">
        <v>8</v>
      </c>
      <c r="AC6" s="131" t="s">
        <v>92</v>
      </c>
      <c r="AD6" s="134">
        <v>5</v>
      </c>
      <c r="AE6" s="138">
        <f t="shared" si="1"/>
        <v>5</v>
      </c>
      <c r="AF6" s="139">
        <v>2</v>
      </c>
      <c r="AG6" s="338" t="s">
        <v>253</v>
      </c>
      <c r="AH6" s="338" t="s">
        <v>256</v>
      </c>
    </row>
    <row r="7" spans="1:34" ht="21.75" thickTop="1" thickBot="1">
      <c r="A7" s="444" t="s">
        <v>93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6"/>
    </row>
    <row r="8" spans="1:34" ht="17.25" thickTop="1" thickBot="1">
      <c r="A8" s="447" t="s">
        <v>94</v>
      </c>
      <c r="B8" s="416"/>
      <c r="C8" s="140" t="s">
        <v>95</v>
      </c>
      <c r="D8" s="447" t="s">
        <v>96</v>
      </c>
      <c r="E8" s="416"/>
      <c r="F8" s="416"/>
      <c r="G8" s="416"/>
      <c r="H8" s="416"/>
      <c r="I8" s="416"/>
      <c r="J8" s="416"/>
      <c r="K8" s="416"/>
      <c r="L8" s="416"/>
      <c r="M8" s="416"/>
      <c r="N8" s="448"/>
      <c r="O8" s="141" t="s">
        <v>97</v>
      </c>
      <c r="P8" s="142" t="s">
        <v>98</v>
      </c>
      <c r="Q8" s="142" t="s">
        <v>99</v>
      </c>
      <c r="R8" s="462" t="s">
        <v>100</v>
      </c>
      <c r="S8" s="462"/>
      <c r="T8" s="462" t="s">
        <v>87</v>
      </c>
      <c r="U8" s="462"/>
      <c r="V8" s="463"/>
      <c r="W8" s="416" t="s">
        <v>101</v>
      </c>
      <c r="X8" s="416"/>
      <c r="Y8" s="390"/>
      <c r="Z8" s="390"/>
      <c r="AA8" s="447" t="s">
        <v>102</v>
      </c>
      <c r="AB8" s="416"/>
      <c r="AC8" s="416"/>
      <c r="AD8" s="416"/>
      <c r="AE8" s="416"/>
      <c r="AF8" s="448"/>
    </row>
    <row r="9" spans="1:34" ht="16.5" thickTop="1">
      <c r="A9" s="449"/>
      <c r="B9" s="450"/>
      <c r="C9" s="143">
        <v>0</v>
      </c>
      <c r="D9" s="144">
        <v>1</v>
      </c>
      <c r="E9" s="508" t="str">
        <f>B3</f>
        <v>Oliveriusová Eliška</v>
      </c>
      <c r="F9" s="509"/>
      <c r="G9" s="509"/>
      <c r="H9" s="510"/>
      <c r="I9" s="144">
        <v>4</v>
      </c>
      <c r="J9" s="508" t="str">
        <f>B6</f>
        <v>Popel Dalibor</v>
      </c>
      <c r="K9" s="509"/>
      <c r="L9" s="509"/>
      <c r="M9" s="509"/>
      <c r="N9" s="511"/>
      <c r="O9" s="165">
        <v>8</v>
      </c>
      <c r="P9" s="166">
        <v>-10</v>
      </c>
      <c r="Q9" s="166">
        <v>-9</v>
      </c>
      <c r="R9" s="455">
        <v>11</v>
      </c>
      <c r="S9" s="455"/>
      <c r="T9" s="455">
        <v>-6</v>
      </c>
      <c r="U9" s="455"/>
      <c r="V9" s="456"/>
      <c r="W9" s="236">
        <f>COUNTIF(O9:V9,"&gt;0")</f>
        <v>2</v>
      </c>
      <c r="X9" s="144" t="s">
        <v>92</v>
      </c>
      <c r="Y9" s="457">
        <f>COUNTIF(O9:V9,"&lt;0")</f>
        <v>3</v>
      </c>
      <c r="Z9" s="458"/>
      <c r="AA9" s="145"/>
      <c r="AB9" s="459" t="str">
        <f>B5</f>
        <v>Fuchs Martin</v>
      </c>
      <c r="AC9" s="460"/>
      <c r="AD9" s="460"/>
      <c r="AE9" s="460"/>
      <c r="AF9" s="461"/>
    </row>
    <row r="10" spans="1:34">
      <c r="A10" s="482"/>
      <c r="B10" s="483"/>
      <c r="C10" s="146">
        <v>0</v>
      </c>
      <c r="D10" s="147">
        <v>2</v>
      </c>
      <c r="E10" s="516" t="str">
        <f>B4</f>
        <v>Jíchová Klára</v>
      </c>
      <c r="F10" s="517"/>
      <c r="G10" s="517"/>
      <c r="H10" s="518"/>
      <c r="I10" s="147">
        <v>3</v>
      </c>
      <c r="J10" s="516" t="str">
        <f>B5</f>
        <v>Fuchs Martin</v>
      </c>
      <c r="K10" s="517"/>
      <c r="L10" s="517"/>
      <c r="M10" s="517"/>
      <c r="N10" s="519"/>
      <c r="O10" s="167">
        <v>-5</v>
      </c>
      <c r="P10" s="168">
        <v>-7</v>
      </c>
      <c r="Q10" s="168">
        <v>-7</v>
      </c>
      <c r="R10" s="488"/>
      <c r="S10" s="488"/>
      <c r="T10" s="488"/>
      <c r="U10" s="488"/>
      <c r="V10" s="489"/>
      <c r="W10" s="148">
        <f t="shared" ref="W10:W14" si="3">COUNTIF(O10:V10,"&gt;0")</f>
        <v>0</v>
      </c>
      <c r="X10" s="147" t="s">
        <v>92</v>
      </c>
      <c r="Y10" s="464">
        <f t="shared" ref="Y10:Y14" si="4">COUNTIF(O10:V10,"&lt;0")</f>
        <v>3</v>
      </c>
      <c r="Z10" s="465"/>
      <c r="AA10" s="149"/>
      <c r="AB10" s="466" t="str">
        <f>B3</f>
        <v>Oliveriusová Eliška</v>
      </c>
      <c r="AC10" s="467"/>
      <c r="AD10" s="467"/>
      <c r="AE10" s="467"/>
      <c r="AF10" s="468"/>
    </row>
    <row r="11" spans="1:34">
      <c r="A11" s="469"/>
      <c r="B11" s="470"/>
      <c r="C11" s="150">
        <v>0</v>
      </c>
      <c r="D11" s="151">
        <v>4</v>
      </c>
      <c r="E11" s="512" t="str">
        <f>B6</f>
        <v>Popel Dalibor</v>
      </c>
      <c r="F11" s="513"/>
      <c r="G11" s="513"/>
      <c r="H11" s="514"/>
      <c r="I11" s="151">
        <v>3</v>
      </c>
      <c r="J11" s="512" t="str">
        <f>B5</f>
        <v>Fuchs Martin</v>
      </c>
      <c r="K11" s="513"/>
      <c r="L11" s="513"/>
      <c r="M11" s="513"/>
      <c r="N11" s="515"/>
      <c r="O11" s="169">
        <v>-8</v>
      </c>
      <c r="P11" s="170">
        <v>-6</v>
      </c>
      <c r="Q11" s="170">
        <v>11</v>
      </c>
      <c r="R11" s="475">
        <v>4</v>
      </c>
      <c r="S11" s="475"/>
      <c r="T11" s="475">
        <v>-4</v>
      </c>
      <c r="U11" s="475"/>
      <c r="V11" s="476"/>
      <c r="W11" s="152">
        <f t="shared" si="3"/>
        <v>2</v>
      </c>
      <c r="X11" s="151" t="s">
        <v>92</v>
      </c>
      <c r="Y11" s="477">
        <f t="shared" si="4"/>
        <v>3</v>
      </c>
      <c r="Z11" s="478"/>
      <c r="AA11" s="153"/>
      <c r="AB11" s="479" t="str">
        <f>B4</f>
        <v>Jíchová Klára</v>
      </c>
      <c r="AC11" s="480"/>
      <c r="AD11" s="480"/>
      <c r="AE11" s="480"/>
      <c r="AF11" s="481"/>
    </row>
    <row r="12" spans="1:34">
      <c r="A12" s="482"/>
      <c r="B12" s="483"/>
      <c r="C12" s="146">
        <v>0</v>
      </c>
      <c r="D12" s="147">
        <v>1</v>
      </c>
      <c r="E12" s="516" t="str">
        <f>B3</f>
        <v>Oliveriusová Eliška</v>
      </c>
      <c r="F12" s="517"/>
      <c r="G12" s="517"/>
      <c r="H12" s="518"/>
      <c r="I12" s="147">
        <v>2</v>
      </c>
      <c r="J12" s="516" t="str">
        <f>B4</f>
        <v>Jíchová Klára</v>
      </c>
      <c r="K12" s="517"/>
      <c r="L12" s="517"/>
      <c r="M12" s="517"/>
      <c r="N12" s="519"/>
      <c r="O12" s="171">
        <v>10</v>
      </c>
      <c r="P12" s="172">
        <v>7</v>
      </c>
      <c r="Q12" s="172">
        <v>6</v>
      </c>
      <c r="R12" s="488"/>
      <c r="S12" s="488"/>
      <c r="T12" s="488"/>
      <c r="U12" s="488"/>
      <c r="V12" s="489"/>
      <c r="W12" s="148">
        <f t="shared" si="3"/>
        <v>3</v>
      </c>
      <c r="X12" s="147" t="s">
        <v>92</v>
      </c>
      <c r="Y12" s="464">
        <f t="shared" si="4"/>
        <v>0</v>
      </c>
      <c r="Z12" s="465"/>
      <c r="AA12" s="154"/>
      <c r="AB12" s="466" t="str">
        <f>B6</f>
        <v>Popel Dalibor</v>
      </c>
      <c r="AC12" s="467"/>
      <c r="AD12" s="467"/>
      <c r="AE12" s="467"/>
      <c r="AF12" s="468"/>
    </row>
    <row r="13" spans="1:34">
      <c r="A13" s="469"/>
      <c r="B13" s="470"/>
      <c r="C13" s="150">
        <v>0</v>
      </c>
      <c r="D13" s="151">
        <v>2</v>
      </c>
      <c r="E13" s="512" t="str">
        <f>B4</f>
        <v>Jíchová Klára</v>
      </c>
      <c r="F13" s="513"/>
      <c r="G13" s="513"/>
      <c r="H13" s="514"/>
      <c r="I13" s="151">
        <v>4</v>
      </c>
      <c r="J13" s="512" t="str">
        <f>B6</f>
        <v>Popel Dalibor</v>
      </c>
      <c r="K13" s="513"/>
      <c r="L13" s="513"/>
      <c r="M13" s="513"/>
      <c r="N13" s="515"/>
      <c r="O13" s="169">
        <v>-6</v>
      </c>
      <c r="P13" s="170">
        <v>-6</v>
      </c>
      <c r="Q13" s="170">
        <v>-6</v>
      </c>
      <c r="R13" s="475"/>
      <c r="S13" s="475"/>
      <c r="T13" s="475"/>
      <c r="U13" s="475"/>
      <c r="V13" s="476"/>
      <c r="W13" s="152">
        <f t="shared" si="3"/>
        <v>0</v>
      </c>
      <c r="X13" s="151" t="s">
        <v>92</v>
      </c>
      <c r="Y13" s="477">
        <f t="shared" si="4"/>
        <v>3</v>
      </c>
      <c r="Z13" s="478"/>
      <c r="AA13" s="155"/>
      <c r="AB13" s="479" t="str">
        <f>B3</f>
        <v>Oliveriusová Eliška</v>
      </c>
      <c r="AC13" s="480"/>
      <c r="AD13" s="480"/>
      <c r="AE13" s="480"/>
      <c r="AF13" s="481"/>
    </row>
    <row r="14" spans="1:34" ht="16.5" thickBot="1">
      <c r="A14" s="495"/>
      <c r="B14" s="496"/>
      <c r="C14" s="156">
        <v>0</v>
      </c>
      <c r="D14" s="157">
        <v>3</v>
      </c>
      <c r="E14" s="520" t="str">
        <f>B5</f>
        <v>Fuchs Martin</v>
      </c>
      <c r="F14" s="521"/>
      <c r="G14" s="521"/>
      <c r="H14" s="522"/>
      <c r="I14" s="157">
        <v>1</v>
      </c>
      <c r="J14" s="520" t="str">
        <f>B3</f>
        <v>Oliveriusová Eliška</v>
      </c>
      <c r="K14" s="521"/>
      <c r="L14" s="521"/>
      <c r="M14" s="521"/>
      <c r="N14" s="523"/>
      <c r="O14" s="173">
        <v>11</v>
      </c>
      <c r="P14" s="174">
        <v>-16</v>
      </c>
      <c r="Q14" s="174">
        <v>5</v>
      </c>
      <c r="R14" s="501">
        <v>-8</v>
      </c>
      <c r="S14" s="501"/>
      <c r="T14" s="501">
        <v>-11</v>
      </c>
      <c r="U14" s="501"/>
      <c r="V14" s="502"/>
      <c r="W14" s="235">
        <f t="shared" si="3"/>
        <v>2</v>
      </c>
      <c r="X14" s="216" t="s">
        <v>92</v>
      </c>
      <c r="Y14" s="490">
        <f t="shared" si="4"/>
        <v>3</v>
      </c>
      <c r="Z14" s="491"/>
      <c r="AA14" s="158"/>
      <c r="AB14" s="492" t="str">
        <f>B4</f>
        <v>Jíchová Klára</v>
      </c>
      <c r="AC14" s="493"/>
      <c r="AD14" s="493"/>
      <c r="AE14" s="493"/>
      <c r="AF14" s="494"/>
    </row>
    <row r="15" spans="1:34" ht="37.5" customHeight="1" thickTop="1" thickBo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29"/>
      <c r="AF15" s="103"/>
    </row>
    <row r="16" spans="1:34" ht="26.45" customHeight="1" thickTop="1" thickBot="1">
      <c r="A16" s="405" t="s">
        <v>81</v>
      </c>
      <c r="B16" s="406"/>
      <c r="C16" s="406"/>
      <c r="D16" s="406"/>
      <c r="E16" s="407" t="s">
        <v>91</v>
      </c>
      <c r="F16" s="408"/>
      <c r="G16" s="409">
        <f>Preslist!C4</f>
        <v>45550</v>
      </c>
      <c r="H16" s="410"/>
      <c r="I16" s="410"/>
      <c r="J16" s="411"/>
      <c r="K16" s="412" t="s">
        <v>2</v>
      </c>
      <c r="L16" s="413"/>
      <c r="M16" s="413"/>
      <c r="N16" s="413"/>
      <c r="O16" s="414"/>
      <c r="P16" s="415" t="s">
        <v>83</v>
      </c>
      <c r="Q16" s="416"/>
      <c r="R16" s="416"/>
      <c r="S16" s="417" t="s">
        <v>132</v>
      </c>
      <c r="T16" s="416"/>
      <c r="U16" s="416"/>
      <c r="V16" s="416"/>
      <c r="W16" s="416"/>
      <c r="X16" s="416"/>
      <c r="Y16" s="418"/>
      <c r="Z16" s="390" t="s">
        <v>84</v>
      </c>
      <c r="AA16" s="390"/>
      <c r="AB16" s="390"/>
      <c r="AC16" s="103"/>
      <c r="AD16" s="391"/>
      <c r="AE16" s="391"/>
      <c r="AF16" s="392"/>
    </row>
    <row r="17" spans="1:32" ht="25.5" thickTop="1" thickBot="1">
      <c r="A17" s="104" t="s">
        <v>85</v>
      </c>
      <c r="B17" s="393" t="s">
        <v>10</v>
      </c>
      <c r="C17" s="394"/>
      <c r="D17" s="394"/>
      <c r="E17" s="394"/>
      <c r="F17" s="394"/>
      <c r="G17" s="394"/>
      <c r="H17" s="394" t="s">
        <v>86</v>
      </c>
      <c r="I17" s="395"/>
      <c r="J17" s="396">
        <f>A18</f>
        <v>18</v>
      </c>
      <c r="K17" s="396"/>
      <c r="L17" s="396"/>
      <c r="M17" s="397">
        <f>A19</f>
        <v>28</v>
      </c>
      <c r="N17" s="396"/>
      <c r="O17" s="398"/>
      <c r="P17" s="396">
        <f>A20</f>
        <v>24</v>
      </c>
      <c r="Q17" s="396"/>
      <c r="R17" s="396"/>
      <c r="S17" s="397">
        <f>A21</f>
        <v>29</v>
      </c>
      <c r="T17" s="396"/>
      <c r="U17" s="396"/>
      <c r="V17" s="396"/>
      <c r="W17" s="399"/>
      <c r="X17" s="400" t="s">
        <v>87</v>
      </c>
      <c r="Y17" s="401"/>
      <c r="Z17" s="105" t="s">
        <v>88</v>
      </c>
      <c r="AA17" s="106" t="s">
        <v>89</v>
      </c>
      <c r="AB17" s="402" t="s">
        <v>90</v>
      </c>
      <c r="AC17" s="403"/>
      <c r="AD17" s="404"/>
      <c r="AE17" s="107" t="s">
        <v>91</v>
      </c>
      <c r="AF17" s="108" t="s">
        <v>88</v>
      </c>
    </row>
    <row r="18" spans="1:32" ht="21" thickTop="1">
      <c r="A18" s="109">
        <v>18</v>
      </c>
      <c r="B18" s="430" t="str">
        <f>VLOOKUP(A18,Preslist!A6:D106,3)</f>
        <v>Němcová Anna</v>
      </c>
      <c r="C18" s="430"/>
      <c r="D18" s="430"/>
      <c r="E18" s="430"/>
      <c r="F18" s="430"/>
      <c r="G18" s="430"/>
      <c r="H18" s="526" t="str">
        <f>VLOOKUP(A18,Preslist!A$6:D$91,4)</f>
        <v>TJ Sokol Domažlice</v>
      </c>
      <c r="I18" s="527"/>
      <c r="J18" s="390"/>
      <c r="K18" s="390"/>
      <c r="L18" s="390"/>
      <c r="M18" s="110">
        <f>W27</f>
        <v>3</v>
      </c>
      <c r="N18" s="111" t="s">
        <v>92</v>
      </c>
      <c r="O18" s="112">
        <f>Y27</f>
        <v>1</v>
      </c>
      <c r="P18" s="111">
        <f>Y29</f>
        <v>0</v>
      </c>
      <c r="Q18" s="111" t="s">
        <v>92</v>
      </c>
      <c r="R18" s="111">
        <f>W29</f>
        <v>3</v>
      </c>
      <c r="S18" s="433">
        <f>W24</f>
        <v>2</v>
      </c>
      <c r="T18" s="434"/>
      <c r="U18" s="111" t="s">
        <v>92</v>
      </c>
      <c r="V18" s="434">
        <f>Y24</f>
        <v>3</v>
      </c>
      <c r="W18" s="435"/>
      <c r="X18" s="419">
        <f>COUNTIF(M18,"=3")+COUNTIF(P18,"=3")+COUNTIF(S18,"=3")</f>
        <v>1</v>
      </c>
      <c r="Y18" s="420"/>
      <c r="Z18" s="115">
        <f>COUNTIF(O18,"=3")+COUNTIF(R18,"=3")+COUNTIF(V18,"=3")</f>
        <v>2</v>
      </c>
      <c r="AA18" s="116">
        <v>0</v>
      </c>
      <c r="AB18" s="114">
        <f>M18+P18+S18</f>
        <v>5</v>
      </c>
      <c r="AC18" s="103" t="s">
        <v>92</v>
      </c>
      <c r="AD18" s="113">
        <f>O18+R18+V18</f>
        <v>7</v>
      </c>
      <c r="AE18" s="117">
        <f>X18*2+Z18*1</f>
        <v>4</v>
      </c>
      <c r="AF18" s="118">
        <v>3</v>
      </c>
    </row>
    <row r="19" spans="1:32" ht="20.25">
      <c r="A19" s="119">
        <v>28</v>
      </c>
      <c r="B19" s="421" t="str">
        <f>VLOOKUP(A19,Preslist!A7:D107,3)</f>
        <v>Packová Anna</v>
      </c>
      <c r="C19" s="421"/>
      <c r="D19" s="421"/>
      <c r="E19" s="421"/>
      <c r="F19" s="421"/>
      <c r="G19" s="421"/>
      <c r="H19" s="422" t="str">
        <f>VLOOKUP(A19,Preslist!A$6:D$91,4)</f>
        <v>TJ Nýřany</v>
      </c>
      <c r="I19" s="423"/>
      <c r="J19" s="120">
        <f>Y27</f>
        <v>1</v>
      </c>
      <c r="K19" s="121" t="s">
        <v>92</v>
      </c>
      <c r="L19" s="122">
        <f>W27</f>
        <v>3</v>
      </c>
      <c r="M19" s="424"/>
      <c r="N19" s="425"/>
      <c r="O19" s="426"/>
      <c r="P19" s="121">
        <f>W25</f>
        <v>0</v>
      </c>
      <c r="Q19" s="121" t="s">
        <v>92</v>
      </c>
      <c r="R19" s="121">
        <f>Y25</f>
        <v>3</v>
      </c>
      <c r="S19" s="424">
        <f>W28</f>
        <v>0</v>
      </c>
      <c r="T19" s="425"/>
      <c r="U19" s="121" t="s">
        <v>92</v>
      </c>
      <c r="V19" s="425">
        <f>Y28</f>
        <v>3</v>
      </c>
      <c r="W19" s="427"/>
      <c r="X19" s="428">
        <f>COUNTIF(J19,"=3")+COUNTIF(P19,"=3")+COUNTIF(S19,"=3")</f>
        <v>0</v>
      </c>
      <c r="Y19" s="429"/>
      <c r="Z19" s="124">
        <f>COUNTIF(L19,"=3")+COUNTIF(R19,"=3")+COUNTIF(V19,"=3")</f>
        <v>3</v>
      </c>
      <c r="AA19" s="125">
        <v>0</v>
      </c>
      <c r="AB19" s="120">
        <v>1</v>
      </c>
      <c r="AC19" s="121" t="s">
        <v>92</v>
      </c>
      <c r="AD19" s="123">
        <v>9</v>
      </c>
      <c r="AE19" s="126">
        <f t="shared" ref="AE19:AE21" si="5">X19*2+Z19*1</f>
        <v>3</v>
      </c>
      <c r="AF19" s="127">
        <f t="shared" ref="AF19" si="6">RANK(AE19,AE$3:AE$6)</f>
        <v>4</v>
      </c>
    </row>
    <row r="20" spans="1:32" ht="20.25">
      <c r="A20" s="119">
        <v>24</v>
      </c>
      <c r="B20" s="421" t="str">
        <f>VLOOKUP(A20,Preslist!A8:D108,3)</f>
        <v>Lopata Václav</v>
      </c>
      <c r="C20" s="421"/>
      <c r="D20" s="421"/>
      <c r="E20" s="421"/>
      <c r="F20" s="421"/>
      <c r="G20" s="421"/>
      <c r="H20" s="422" t="str">
        <f>VLOOKUP(A20,Preslist!A$6:D$91,4)</f>
        <v>TJ Trnová</v>
      </c>
      <c r="I20" s="423"/>
      <c r="J20" s="121">
        <f>W29</f>
        <v>3</v>
      </c>
      <c r="K20" s="121" t="s">
        <v>92</v>
      </c>
      <c r="L20" s="121">
        <f>Y29</f>
        <v>0</v>
      </c>
      <c r="M20" s="128">
        <f>Y25</f>
        <v>3</v>
      </c>
      <c r="N20" s="121" t="s">
        <v>92</v>
      </c>
      <c r="O20" s="122">
        <f>W25</f>
        <v>0</v>
      </c>
      <c r="P20" s="425"/>
      <c r="Q20" s="425"/>
      <c r="R20" s="425"/>
      <c r="S20" s="424">
        <f>Y26</f>
        <v>3</v>
      </c>
      <c r="T20" s="425"/>
      <c r="U20" s="121" t="s">
        <v>92</v>
      </c>
      <c r="V20" s="425">
        <f>W26</f>
        <v>1</v>
      </c>
      <c r="W20" s="427"/>
      <c r="X20" s="428">
        <f>COUNTIF(J20,"=3")+COUNTIF(M20,"=3")+COUNTIF(S20,"=3")</f>
        <v>3</v>
      </c>
      <c r="Y20" s="429"/>
      <c r="Z20" s="124">
        <f>COUNTIF(L20,"=3")+COUNTIF(O20,"=3")+COUNTIF(V20,"=3")</f>
        <v>0</v>
      </c>
      <c r="AA20" s="125">
        <v>0</v>
      </c>
      <c r="AB20" s="120">
        <v>9</v>
      </c>
      <c r="AC20" s="129" t="s">
        <v>92</v>
      </c>
      <c r="AD20" s="123">
        <f t="shared" ref="AD20" si="7">O20+R20+V20</f>
        <v>1</v>
      </c>
      <c r="AE20" s="126">
        <f t="shared" si="5"/>
        <v>6</v>
      </c>
      <c r="AF20" s="127">
        <v>1</v>
      </c>
    </row>
    <row r="21" spans="1:32" ht="21" thickBot="1">
      <c r="A21" s="130">
        <v>29</v>
      </c>
      <c r="B21" s="525" t="str">
        <f>VLOOKUP(A21,Preslist!A9:D109,3)</f>
        <v>Bakumets Matvii</v>
      </c>
      <c r="C21" s="525"/>
      <c r="D21" s="525"/>
      <c r="E21" s="525"/>
      <c r="F21" s="525"/>
      <c r="G21" s="525"/>
      <c r="H21" s="437" t="str">
        <f>VLOOKUP(A21,Preslist!A$6:D$91,4)</f>
        <v>TJ Sokol Plzeň V.</v>
      </c>
      <c r="I21" s="438"/>
      <c r="J21" s="131">
        <f>Y24</f>
        <v>3</v>
      </c>
      <c r="K21" s="131" t="s">
        <v>92</v>
      </c>
      <c r="L21" s="131">
        <f>W24</f>
        <v>2</v>
      </c>
      <c r="M21" s="132">
        <f>Y28</f>
        <v>3</v>
      </c>
      <c r="N21" s="131" t="s">
        <v>92</v>
      </c>
      <c r="O21" s="133">
        <f>W28</f>
        <v>0</v>
      </c>
      <c r="P21" s="131">
        <f>W26</f>
        <v>1</v>
      </c>
      <c r="Q21" s="131" t="s">
        <v>92</v>
      </c>
      <c r="R21" s="131">
        <f>Y26</f>
        <v>3</v>
      </c>
      <c r="S21" s="439"/>
      <c r="T21" s="440"/>
      <c r="U21" s="440"/>
      <c r="V21" s="440"/>
      <c r="W21" s="441"/>
      <c r="X21" s="442">
        <f>COUNTIF(J21,"=3")+COUNTIF(M21,"=3")+COUNTIF(P21,"=3")</f>
        <v>2</v>
      </c>
      <c r="Y21" s="443"/>
      <c r="Z21" s="136">
        <f>COUNTIF(L21,"=3")+COUNTIF(O21,"=3")+COUNTIF(R21,"=3")</f>
        <v>1</v>
      </c>
      <c r="AA21" s="137">
        <v>0</v>
      </c>
      <c r="AB21" s="135">
        <v>7</v>
      </c>
      <c r="AC21" s="131" t="s">
        <v>92</v>
      </c>
      <c r="AD21" s="134">
        <v>5</v>
      </c>
      <c r="AE21" s="138">
        <f t="shared" si="5"/>
        <v>5</v>
      </c>
      <c r="AF21" s="139">
        <v>2</v>
      </c>
    </row>
    <row r="22" spans="1:32" ht="21.75" thickTop="1" thickBot="1">
      <c r="A22" s="444" t="s">
        <v>93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6"/>
    </row>
    <row r="23" spans="1:32" ht="17.25" thickTop="1" thickBot="1">
      <c r="A23" s="447" t="s">
        <v>94</v>
      </c>
      <c r="B23" s="416"/>
      <c r="C23" s="140" t="s">
        <v>95</v>
      </c>
      <c r="D23" s="447" t="s">
        <v>96</v>
      </c>
      <c r="E23" s="416"/>
      <c r="F23" s="416"/>
      <c r="G23" s="416"/>
      <c r="H23" s="416"/>
      <c r="I23" s="416"/>
      <c r="J23" s="416"/>
      <c r="K23" s="416"/>
      <c r="L23" s="416"/>
      <c r="M23" s="416"/>
      <c r="N23" s="448"/>
      <c r="O23" s="141" t="s">
        <v>97</v>
      </c>
      <c r="P23" s="142" t="s">
        <v>98</v>
      </c>
      <c r="Q23" s="142" t="s">
        <v>99</v>
      </c>
      <c r="R23" s="462" t="s">
        <v>100</v>
      </c>
      <c r="S23" s="462"/>
      <c r="T23" s="462" t="s">
        <v>87</v>
      </c>
      <c r="U23" s="462"/>
      <c r="V23" s="463"/>
      <c r="W23" s="416" t="s">
        <v>101</v>
      </c>
      <c r="X23" s="416"/>
      <c r="Y23" s="390"/>
      <c r="Z23" s="390"/>
      <c r="AA23" s="447" t="s">
        <v>102</v>
      </c>
      <c r="AB23" s="416"/>
      <c r="AC23" s="416"/>
      <c r="AD23" s="416"/>
      <c r="AE23" s="416"/>
      <c r="AF23" s="448"/>
    </row>
    <row r="24" spans="1:32" ht="16.5" thickTop="1">
      <c r="A24" s="449"/>
      <c r="B24" s="450"/>
      <c r="C24" s="143">
        <v>0</v>
      </c>
      <c r="D24" s="144">
        <v>1</v>
      </c>
      <c r="E24" s="508" t="str">
        <f>B18</f>
        <v>Němcová Anna</v>
      </c>
      <c r="F24" s="509"/>
      <c r="G24" s="509"/>
      <c r="H24" s="510"/>
      <c r="I24" s="144">
        <v>4</v>
      </c>
      <c r="J24" s="508" t="str">
        <f>B21</f>
        <v>Bakumets Matvii</v>
      </c>
      <c r="K24" s="509"/>
      <c r="L24" s="509"/>
      <c r="M24" s="509"/>
      <c r="N24" s="511"/>
      <c r="O24" s="165">
        <v>9</v>
      </c>
      <c r="P24" s="166">
        <v>9</v>
      </c>
      <c r="Q24" s="166">
        <v>-9</v>
      </c>
      <c r="R24" s="455">
        <v>-6</v>
      </c>
      <c r="S24" s="455"/>
      <c r="T24" s="455">
        <v>-8</v>
      </c>
      <c r="U24" s="455"/>
      <c r="V24" s="456"/>
      <c r="W24" s="236">
        <f>COUNTIF(O24:V24,"&gt;0")</f>
        <v>2</v>
      </c>
      <c r="X24" s="144" t="s">
        <v>92</v>
      </c>
      <c r="Y24" s="457">
        <f>COUNTIF(O24:V24,"&lt;0")</f>
        <v>3</v>
      </c>
      <c r="Z24" s="458"/>
      <c r="AA24" s="145"/>
      <c r="AB24" s="459" t="str">
        <f>B20</f>
        <v>Lopata Václav</v>
      </c>
      <c r="AC24" s="460"/>
      <c r="AD24" s="460"/>
      <c r="AE24" s="460"/>
      <c r="AF24" s="461"/>
    </row>
    <row r="25" spans="1:32">
      <c r="A25" s="482"/>
      <c r="B25" s="483"/>
      <c r="C25" s="146">
        <v>0</v>
      </c>
      <c r="D25" s="147">
        <v>2</v>
      </c>
      <c r="E25" s="516" t="str">
        <f>B19</f>
        <v>Packová Anna</v>
      </c>
      <c r="F25" s="517"/>
      <c r="G25" s="517"/>
      <c r="H25" s="518"/>
      <c r="I25" s="147">
        <v>3</v>
      </c>
      <c r="J25" s="516" t="str">
        <f>B20</f>
        <v>Lopata Václav</v>
      </c>
      <c r="K25" s="517"/>
      <c r="L25" s="517"/>
      <c r="M25" s="517"/>
      <c r="N25" s="519"/>
      <c r="O25" s="167">
        <v>-7</v>
      </c>
      <c r="P25" s="168">
        <v>-7</v>
      </c>
      <c r="Q25" s="168">
        <v>-11</v>
      </c>
      <c r="R25" s="488"/>
      <c r="S25" s="488"/>
      <c r="T25" s="488"/>
      <c r="U25" s="488"/>
      <c r="V25" s="489"/>
      <c r="W25" s="148">
        <f t="shared" ref="W25:W29" si="8">COUNTIF(O25:V25,"&gt;0")</f>
        <v>0</v>
      </c>
      <c r="X25" s="147" t="s">
        <v>92</v>
      </c>
      <c r="Y25" s="464">
        <f t="shared" ref="Y25:Y29" si="9">COUNTIF(O25:V25,"&lt;0")</f>
        <v>3</v>
      </c>
      <c r="Z25" s="465"/>
      <c r="AA25" s="149"/>
      <c r="AB25" s="466" t="str">
        <f>B18</f>
        <v>Němcová Anna</v>
      </c>
      <c r="AC25" s="467"/>
      <c r="AD25" s="467"/>
      <c r="AE25" s="467"/>
      <c r="AF25" s="468"/>
    </row>
    <row r="26" spans="1:32">
      <c r="A26" s="469"/>
      <c r="B26" s="470"/>
      <c r="C26" s="150">
        <v>0</v>
      </c>
      <c r="D26" s="151">
        <v>4</v>
      </c>
      <c r="E26" s="512" t="str">
        <f>B21</f>
        <v>Bakumets Matvii</v>
      </c>
      <c r="F26" s="513"/>
      <c r="G26" s="513"/>
      <c r="H26" s="514"/>
      <c r="I26" s="151">
        <v>3</v>
      </c>
      <c r="J26" s="512" t="str">
        <f>B20</f>
        <v>Lopata Václav</v>
      </c>
      <c r="K26" s="513"/>
      <c r="L26" s="513"/>
      <c r="M26" s="513"/>
      <c r="N26" s="515"/>
      <c r="O26" s="169">
        <v>-7</v>
      </c>
      <c r="P26" s="170">
        <v>10</v>
      </c>
      <c r="Q26" s="170">
        <v>-2</v>
      </c>
      <c r="R26" s="475">
        <v>-13</v>
      </c>
      <c r="S26" s="475"/>
      <c r="T26" s="475"/>
      <c r="U26" s="475"/>
      <c r="V26" s="476"/>
      <c r="W26" s="152">
        <f t="shared" si="8"/>
        <v>1</v>
      </c>
      <c r="X26" s="151" t="s">
        <v>92</v>
      </c>
      <c r="Y26" s="477">
        <f t="shared" si="9"/>
        <v>3</v>
      </c>
      <c r="Z26" s="478"/>
      <c r="AA26" s="153"/>
      <c r="AB26" s="479" t="str">
        <f>B19</f>
        <v>Packová Anna</v>
      </c>
      <c r="AC26" s="480"/>
      <c r="AD26" s="480"/>
      <c r="AE26" s="480"/>
      <c r="AF26" s="481"/>
    </row>
    <row r="27" spans="1:32">
      <c r="A27" s="482"/>
      <c r="B27" s="483"/>
      <c r="C27" s="146">
        <v>0</v>
      </c>
      <c r="D27" s="147">
        <v>1</v>
      </c>
      <c r="E27" s="516" t="str">
        <f>B18</f>
        <v>Němcová Anna</v>
      </c>
      <c r="F27" s="517"/>
      <c r="G27" s="517"/>
      <c r="H27" s="518"/>
      <c r="I27" s="147">
        <v>2</v>
      </c>
      <c r="J27" s="516" t="str">
        <f>B19</f>
        <v>Packová Anna</v>
      </c>
      <c r="K27" s="517"/>
      <c r="L27" s="517"/>
      <c r="M27" s="517"/>
      <c r="N27" s="519"/>
      <c r="O27" s="171">
        <v>-8</v>
      </c>
      <c r="P27" s="172">
        <v>3</v>
      </c>
      <c r="Q27" s="172">
        <v>9</v>
      </c>
      <c r="R27" s="488">
        <v>10</v>
      </c>
      <c r="S27" s="488"/>
      <c r="T27" s="488"/>
      <c r="U27" s="488"/>
      <c r="V27" s="489"/>
      <c r="W27" s="148">
        <f t="shared" si="8"/>
        <v>3</v>
      </c>
      <c r="X27" s="147" t="s">
        <v>92</v>
      </c>
      <c r="Y27" s="464">
        <f t="shared" si="9"/>
        <v>1</v>
      </c>
      <c r="Z27" s="465"/>
      <c r="AA27" s="154"/>
      <c r="AB27" s="466" t="str">
        <f>B21</f>
        <v>Bakumets Matvii</v>
      </c>
      <c r="AC27" s="467"/>
      <c r="AD27" s="467"/>
      <c r="AE27" s="467"/>
      <c r="AF27" s="468"/>
    </row>
    <row r="28" spans="1:32">
      <c r="A28" s="469"/>
      <c r="B28" s="470"/>
      <c r="C28" s="150">
        <v>0</v>
      </c>
      <c r="D28" s="151">
        <v>2</v>
      </c>
      <c r="E28" s="512" t="str">
        <f>B19</f>
        <v>Packová Anna</v>
      </c>
      <c r="F28" s="513"/>
      <c r="G28" s="513"/>
      <c r="H28" s="514"/>
      <c r="I28" s="151">
        <v>4</v>
      </c>
      <c r="J28" s="512" t="str">
        <f>B21</f>
        <v>Bakumets Matvii</v>
      </c>
      <c r="K28" s="513"/>
      <c r="L28" s="513"/>
      <c r="M28" s="513"/>
      <c r="N28" s="515"/>
      <c r="O28" s="169" t="s">
        <v>249</v>
      </c>
      <c r="P28" s="170"/>
      <c r="Q28" s="170"/>
      <c r="R28" s="475"/>
      <c r="S28" s="475"/>
      <c r="T28" s="475"/>
      <c r="U28" s="475"/>
      <c r="V28" s="476"/>
      <c r="W28" s="152">
        <f t="shared" si="8"/>
        <v>0</v>
      </c>
      <c r="X28" s="151" t="s">
        <v>92</v>
      </c>
      <c r="Y28" s="477">
        <v>3</v>
      </c>
      <c r="Z28" s="478"/>
      <c r="AA28" s="155"/>
      <c r="AB28" s="479" t="str">
        <f>B18</f>
        <v>Němcová Anna</v>
      </c>
      <c r="AC28" s="480"/>
      <c r="AD28" s="480"/>
      <c r="AE28" s="480"/>
      <c r="AF28" s="481"/>
    </row>
    <row r="29" spans="1:32" ht="16.5" thickBot="1">
      <c r="A29" s="495"/>
      <c r="B29" s="496"/>
      <c r="C29" s="156">
        <v>0</v>
      </c>
      <c r="D29" s="157">
        <v>3</v>
      </c>
      <c r="E29" s="520" t="str">
        <f>B20</f>
        <v>Lopata Václav</v>
      </c>
      <c r="F29" s="521"/>
      <c r="G29" s="521"/>
      <c r="H29" s="522"/>
      <c r="I29" s="157">
        <v>1</v>
      </c>
      <c r="J29" s="520" t="str">
        <f>B18</f>
        <v>Němcová Anna</v>
      </c>
      <c r="K29" s="521"/>
      <c r="L29" s="521"/>
      <c r="M29" s="521"/>
      <c r="N29" s="523"/>
      <c r="O29" s="173">
        <v>11</v>
      </c>
      <c r="P29" s="174">
        <v>8</v>
      </c>
      <c r="Q29" s="174">
        <v>10</v>
      </c>
      <c r="R29" s="501"/>
      <c r="S29" s="501"/>
      <c r="T29" s="501"/>
      <c r="U29" s="501"/>
      <c r="V29" s="502"/>
      <c r="W29" s="235">
        <f t="shared" si="8"/>
        <v>3</v>
      </c>
      <c r="X29" s="216" t="s">
        <v>92</v>
      </c>
      <c r="Y29" s="490">
        <f t="shared" si="9"/>
        <v>0</v>
      </c>
      <c r="Z29" s="491"/>
      <c r="AA29" s="158"/>
      <c r="AB29" s="492" t="str">
        <f>B19</f>
        <v>Packová Anna</v>
      </c>
      <c r="AC29" s="493"/>
      <c r="AD29" s="493"/>
      <c r="AE29" s="493"/>
      <c r="AF29" s="494"/>
    </row>
    <row r="30" spans="1:32" ht="117" customHeight="1" thickTop="1" thickBot="1">
      <c r="A30" s="161"/>
      <c r="B30" s="161"/>
      <c r="C30" s="162"/>
      <c r="D30" s="103"/>
      <c r="E30" s="162"/>
      <c r="F30" s="162"/>
      <c r="G30" s="162"/>
      <c r="H30" s="162"/>
      <c r="I30" s="103"/>
      <c r="J30" s="162"/>
      <c r="K30" s="162"/>
      <c r="L30" s="162"/>
      <c r="M30" s="162"/>
      <c r="N30" s="162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63"/>
      <c r="AB30" s="164"/>
      <c r="AC30" s="164"/>
      <c r="AD30" s="164"/>
      <c r="AE30" s="164"/>
      <c r="AF30" s="164"/>
    </row>
    <row r="31" spans="1:32" ht="26.45" customHeight="1" thickTop="1" thickBot="1">
      <c r="A31" s="405" t="s">
        <v>81</v>
      </c>
      <c r="B31" s="406"/>
      <c r="C31" s="406"/>
      <c r="D31" s="406"/>
      <c r="E31" s="407" t="s">
        <v>103</v>
      </c>
      <c r="F31" s="408"/>
      <c r="G31" s="409">
        <f>Preslist!C4</f>
        <v>45550</v>
      </c>
      <c r="H31" s="410"/>
      <c r="I31" s="410"/>
      <c r="J31" s="411"/>
      <c r="K31" s="412" t="s">
        <v>2</v>
      </c>
      <c r="L31" s="413"/>
      <c r="M31" s="413"/>
      <c r="N31" s="413"/>
      <c r="O31" s="414"/>
      <c r="P31" s="415" t="s">
        <v>83</v>
      </c>
      <c r="Q31" s="416"/>
      <c r="R31" s="416"/>
      <c r="S31" s="417" t="s">
        <v>132</v>
      </c>
      <c r="T31" s="416"/>
      <c r="U31" s="416"/>
      <c r="V31" s="416"/>
      <c r="W31" s="416"/>
      <c r="X31" s="416"/>
      <c r="Y31" s="418"/>
      <c r="Z31" s="390" t="s">
        <v>84</v>
      </c>
      <c r="AA31" s="390"/>
      <c r="AB31" s="390"/>
      <c r="AC31" s="103"/>
      <c r="AD31" s="391"/>
      <c r="AE31" s="391"/>
      <c r="AF31" s="392"/>
    </row>
    <row r="32" spans="1:32" ht="25.5" thickTop="1" thickBot="1">
      <c r="A32" s="104" t="s">
        <v>85</v>
      </c>
      <c r="B32" s="393" t="s">
        <v>10</v>
      </c>
      <c r="C32" s="394"/>
      <c r="D32" s="394"/>
      <c r="E32" s="394"/>
      <c r="F32" s="394"/>
      <c r="G32" s="394"/>
      <c r="H32" s="394" t="s">
        <v>86</v>
      </c>
      <c r="I32" s="395"/>
      <c r="J32" s="396">
        <f>A33</f>
        <v>19</v>
      </c>
      <c r="K32" s="396"/>
      <c r="L32" s="396"/>
      <c r="M32" s="397">
        <f>A34</f>
        <v>27</v>
      </c>
      <c r="N32" s="396"/>
      <c r="O32" s="398"/>
      <c r="P32" s="396">
        <f>A35</f>
        <v>21</v>
      </c>
      <c r="Q32" s="396"/>
      <c r="R32" s="396"/>
      <c r="S32" s="397">
        <f>A36</f>
        <v>31</v>
      </c>
      <c r="T32" s="396"/>
      <c r="U32" s="396"/>
      <c r="V32" s="396"/>
      <c r="W32" s="399"/>
      <c r="X32" s="400" t="s">
        <v>87</v>
      </c>
      <c r="Y32" s="401"/>
      <c r="Z32" s="105" t="s">
        <v>88</v>
      </c>
      <c r="AA32" s="106" t="s">
        <v>89</v>
      </c>
      <c r="AB32" s="402" t="s">
        <v>90</v>
      </c>
      <c r="AC32" s="403"/>
      <c r="AD32" s="404"/>
      <c r="AE32" s="107" t="s">
        <v>91</v>
      </c>
      <c r="AF32" s="108" t="s">
        <v>88</v>
      </c>
    </row>
    <row r="33" spans="1:32" ht="21" thickTop="1">
      <c r="A33" s="109">
        <v>19</v>
      </c>
      <c r="B33" s="505" t="str">
        <f>VLOOKUP(A33,Preslist!A6:D121,3)</f>
        <v>Kiliánová Tereza</v>
      </c>
      <c r="C33" s="505"/>
      <c r="D33" s="505"/>
      <c r="E33" s="505"/>
      <c r="F33" s="505"/>
      <c r="G33" s="505"/>
      <c r="H33" s="506" t="str">
        <f>VLOOKUP(A33,Preslist!A$6:D$91,4)</f>
        <v>TJ Nýřany</v>
      </c>
      <c r="I33" s="507"/>
      <c r="J33" s="390"/>
      <c r="K33" s="390"/>
      <c r="L33" s="390"/>
      <c r="M33" s="110">
        <f>W42</f>
        <v>3</v>
      </c>
      <c r="N33" s="111" t="s">
        <v>92</v>
      </c>
      <c r="O33" s="112">
        <f>Y42</f>
        <v>0</v>
      </c>
      <c r="P33" s="111">
        <f>Y44</f>
        <v>0</v>
      </c>
      <c r="Q33" s="111" t="s">
        <v>92</v>
      </c>
      <c r="R33" s="111">
        <f>W44</f>
        <v>3</v>
      </c>
      <c r="S33" s="433">
        <f>W39</f>
        <v>0</v>
      </c>
      <c r="T33" s="434"/>
      <c r="U33" s="111" t="s">
        <v>92</v>
      </c>
      <c r="V33" s="434">
        <f>Y39</f>
        <v>3</v>
      </c>
      <c r="W33" s="435"/>
      <c r="X33" s="419">
        <f>COUNTIF(M33,"=3")+COUNTIF(P33,"=3")+COUNTIF(S33,"=3")</f>
        <v>1</v>
      </c>
      <c r="Y33" s="420"/>
      <c r="Z33" s="115">
        <f>COUNTIF(O33,"=3")+COUNTIF(R33,"=3")+COUNTIF(V33,"=3")</f>
        <v>2</v>
      </c>
      <c r="AA33" s="116">
        <v>0</v>
      </c>
      <c r="AB33" s="114">
        <f>M33+P33+S33</f>
        <v>3</v>
      </c>
      <c r="AC33" s="103" t="s">
        <v>92</v>
      </c>
      <c r="AD33" s="113">
        <f>O33+R33+V33</f>
        <v>6</v>
      </c>
      <c r="AE33" s="117">
        <f>X33*2+Z33*1</f>
        <v>4</v>
      </c>
      <c r="AF33" s="118">
        <v>3</v>
      </c>
    </row>
    <row r="34" spans="1:32" ht="20.25">
      <c r="A34" s="119">
        <v>27</v>
      </c>
      <c r="B34" s="421" t="str">
        <f>VLOOKUP(A34,Preslist!A7:D122,3)</f>
        <v>Balínová Eliška</v>
      </c>
      <c r="C34" s="421"/>
      <c r="D34" s="421"/>
      <c r="E34" s="421"/>
      <c r="F34" s="421"/>
      <c r="G34" s="421"/>
      <c r="H34" s="422" t="str">
        <f>VLOOKUP(A34,Preslist!A$6:D$91,4)</f>
        <v>TJ Dobřany</v>
      </c>
      <c r="I34" s="423"/>
      <c r="J34" s="120">
        <f>Y42</f>
        <v>0</v>
      </c>
      <c r="K34" s="121" t="s">
        <v>92</v>
      </c>
      <c r="L34" s="122">
        <f>W42</f>
        <v>3</v>
      </c>
      <c r="M34" s="424"/>
      <c r="N34" s="425"/>
      <c r="O34" s="426"/>
      <c r="P34" s="121">
        <f>W40</f>
        <v>0</v>
      </c>
      <c r="Q34" s="121" t="s">
        <v>92</v>
      </c>
      <c r="R34" s="121">
        <f>Y40</f>
        <v>3</v>
      </c>
      <c r="S34" s="424">
        <f>W43</f>
        <v>0</v>
      </c>
      <c r="T34" s="425"/>
      <c r="U34" s="121" t="s">
        <v>92</v>
      </c>
      <c r="V34" s="425">
        <f>Y43</f>
        <v>3</v>
      </c>
      <c r="W34" s="427"/>
      <c r="X34" s="428">
        <f>COUNTIF(J34,"=3")+COUNTIF(P34,"=3")+COUNTIF(S34,"=3")</f>
        <v>0</v>
      </c>
      <c r="Y34" s="429"/>
      <c r="Z34" s="124">
        <f>COUNTIF(L34,"=3")+COUNTIF(R34,"=3")+COUNTIF(V34,"=3")</f>
        <v>3</v>
      </c>
      <c r="AA34" s="125">
        <v>0</v>
      </c>
      <c r="AB34" s="120">
        <f t="shared" ref="AB34" si="10">M34+P34+S34</f>
        <v>0</v>
      </c>
      <c r="AC34" s="121" t="s">
        <v>92</v>
      </c>
      <c r="AD34" s="123">
        <v>9</v>
      </c>
      <c r="AE34" s="126">
        <f t="shared" ref="AE34:AE36" si="11">X34*2+Z34*1</f>
        <v>3</v>
      </c>
      <c r="AF34" s="127">
        <f t="shared" ref="AF34" si="12">RANK(AE34,AE$3:AE$6)</f>
        <v>4</v>
      </c>
    </row>
    <row r="35" spans="1:32" ht="20.25">
      <c r="A35" s="119">
        <v>21</v>
      </c>
      <c r="B35" s="421" t="str">
        <f>VLOOKUP(A35,Preslist!A8:D123,3)</f>
        <v>Soukup Lukáš</v>
      </c>
      <c r="C35" s="421"/>
      <c r="D35" s="421"/>
      <c r="E35" s="421"/>
      <c r="F35" s="421"/>
      <c r="G35" s="421"/>
      <c r="H35" s="422" t="str">
        <f>VLOOKUP(A35,Preslist!A$6:D$91,4)</f>
        <v>SKUŘ Plzeň</v>
      </c>
      <c r="I35" s="423"/>
      <c r="J35" s="121">
        <f>W44</f>
        <v>3</v>
      </c>
      <c r="K35" s="121" t="s">
        <v>92</v>
      </c>
      <c r="L35" s="121">
        <f>Y44</f>
        <v>0</v>
      </c>
      <c r="M35" s="128">
        <f>Y40</f>
        <v>3</v>
      </c>
      <c r="N35" s="121" t="s">
        <v>92</v>
      </c>
      <c r="O35" s="122">
        <f>W40</f>
        <v>0</v>
      </c>
      <c r="P35" s="425"/>
      <c r="Q35" s="425"/>
      <c r="R35" s="425"/>
      <c r="S35" s="424">
        <f>Y41</f>
        <v>3</v>
      </c>
      <c r="T35" s="425"/>
      <c r="U35" s="121" t="s">
        <v>92</v>
      </c>
      <c r="V35" s="425">
        <f>W41</f>
        <v>1</v>
      </c>
      <c r="W35" s="427"/>
      <c r="X35" s="428">
        <f>COUNTIF(J35,"=3")+COUNTIF(M35,"=3")+COUNTIF(S35,"=3")</f>
        <v>3</v>
      </c>
      <c r="Y35" s="429"/>
      <c r="Z35" s="124">
        <f>COUNTIF(L35,"=3")+COUNTIF(O35,"=3")+COUNTIF(V35,"=3")</f>
        <v>0</v>
      </c>
      <c r="AA35" s="125">
        <v>0</v>
      </c>
      <c r="AB35" s="120">
        <v>9</v>
      </c>
      <c r="AC35" s="129" t="s">
        <v>92</v>
      </c>
      <c r="AD35" s="123">
        <f t="shared" ref="AD35:AD36" si="13">O35+R35+V35</f>
        <v>1</v>
      </c>
      <c r="AE35" s="126">
        <f t="shared" si="11"/>
        <v>6</v>
      </c>
      <c r="AF35" s="127">
        <v>1</v>
      </c>
    </row>
    <row r="36" spans="1:32" ht="21" thickBot="1">
      <c r="A36" s="130">
        <v>31</v>
      </c>
      <c r="B36" s="436" t="str">
        <f>VLOOKUP(A36,Preslist!A9:D124,3)</f>
        <v>Dvořák Jakub</v>
      </c>
      <c r="C36" s="436"/>
      <c r="D36" s="436"/>
      <c r="E36" s="436"/>
      <c r="F36" s="436"/>
      <c r="G36" s="436"/>
      <c r="H36" s="437" t="str">
        <f>VLOOKUP(A36,Preslist!A$6:D$91,4)</f>
        <v>SVČ RADOVÁNEK</v>
      </c>
      <c r="I36" s="438"/>
      <c r="J36" s="131">
        <f>Y39</f>
        <v>3</v>
      </c>
      <c r="K36" s="131" t="s">
        <v>92</v>
      </c>
      <c r="L36" s="131">
        <f>W39</f>
        <v>0</v>
      </c>
      <c r="M36" s="132">
        <f>Y43</f>
        <v>3</v>
      </c>
      <c r="N36" s="131" t="s">
        <v>92</v>
      </c>
      <c r="O36" s="133">
        <f>W43</f>
        <v>0</v>
      </c>
      <c r="P36" s="131">
        <f>W41</f>
        <v>1</v>
      </c>
      <c r="Q36" s="131" t="s">
        <v>92</v>
      </c>
      <c r="R36" s="131">
        <f>Y41</f>
        <v>3</v>
      </c>
      <c r="S36" s="439"/>
      <c r="T36" s="440"/>
      <c r="U36" s="440"/>
      <c r="V36" s="440"/>
      <c r="W36" s="441"/>
      <c r="X36" s="442">
        <f>COUNTIF(J36,"=3")+COUNTIF(M36,"=3")+COUNTIF(P36,"=3")</f>
        <v>2</v>
      </c>
      <c r="Y36" s="443"/>
      <c r="Z36" s="136">
        <f>COUNTIF(L36,"=3")+COUNTIF(O36,"=3")+COUNTIF(R36,"=3")</f>
        <v>1</v>
      </c>
      <c r="AA36" s="137">
        <v>0</v>
      </c>
      <c r="AB36" s="135">
        <v>7</v>
      </c>
      <c r="AC36" s="131" t="s">
        <v>92</v>
      </c>
      <c r="AD36" s="134">
        <f t="shared" si="13"/>
        <v>3</v>
      </c>
      <c r="AE36" s="138">
        <f t="shared" si="11"/>
        <v>5</v>
      </c>
      <c r="AF36" s="139">
        <v>2</v>
      </c>
    </row>
    <row r="37" spans="1:32" ht="21.75" thickTop="1" thickBot="1">
      <c r="A37" s="444" t="s">
        <v>93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6"/>
    </row>
    <row r="38" spans="1:32" ht="17.25" thickTop="1" thickBot="1">
      <c r="A38" s="447" t="s">
        <v>94</v>
      </c>
      <c r="B38" s="416"/>
      <c r="C38" s="140" t="s">
        <v>95</v>
      </c>
      <c r="D38" s="447" t="s">
        <v>96</v>
      </c>
      <c r="E38" s="416"/>
      <c r="F38" s="416"/>
      <c r="G38" s="416"/>
      <c r="H38" s="416"/>
      <c r="I38" s="416"/>
      <c r="J38" s="416"/>
      <c r="K38" s="416"/>
      <c r="L38" s="416"/>
      <c r="M38" s="416"/>
      <c r="N38" s="448"/>
      <c r="O38" s="141" t="s">
        <v>97</v>
      </c>
      <c r="P38" s="142" t="s">
        <v>98</v>
      </c>
      <c r="Q38" s="142" t="s">
        <v>99</v>
      </c>
      <c r="R38" s="462" t="s">
        <v>100</v>
      </c>
      <c r="S38" s="462"/>
      <c r="T38" s="462" t="s">
        <v>87</v>
      </c>
      <c r="U38" s="462"/>
      <c r="V38" s="463"/>
      <c r="W38" s="416" t="s">
        <v>101</v>
      </c>
      <c r="X38" s="416"/>
      <c r="Y38" s="390"/>
      <c r="Z38" s="390"/>
      <c r="AA38" s="447" t="s">
        <v>102</v>
      </c>
      <c r="AB38" s="416"/>
      <c r="AC38" s="416"/>
      <c r="AD38" s="416"/>
      <c r="AE38" s="416"/>
      <c r="AF38" s="448"/>
    </row>
    <row r="39" spans="1:32" ht="16.5" thickTop="1">
      <c r="A39" s="449"/>
      <c r="B39" s="450"/>
      <c r="C39" s="143">
        <v>0</v>
      </c>
      <c r="D39" s="144">
        <v>1</v>
      </c>
      <c r="E39" s="508" t="str">
        <f>B33</f>
        <v>Kiliánová Tereza</v>
      </c>
      <c r="F39" s="509"/>
      <c r="G39" s="509"/>
      <c r="H39" s="510"/>
      <c r="I39" s="144">
        <v>4</v>
      </c>
      <c r="J39" s="508" t="str">
        <f>B36</f>
        <v>Dvořák Jakub</v>
      </c>
      <c r="K39" s="509"/>
      <c r="L39" s="509"/>
      <c r="M39" s="509"/>
      <c r="N39" s="511"/>
      <c r="O39" s="165">
        <v>-8</v>
      </c>
      <c r="P39" s="166">
        <v>-10</v>
      </c>
      <c r="Q39" s="166">
        <v>-9</v>
      </c>
      <c r="R39" s="455"/>
      <c r="S39" s="455"/>
      <c r="T39" s="455"/>
      <c r="U39" s="455"/>
      <c r="V39" s="456"/>
      <c r="W39" s="236">
        <f>COUNTIF(O39:V39,"&gt;0")</f>
        <v>0</v>
      </c>
      <c r="X39" s="144" t="s">
        <v>92</v>
      </c>
      <c r="Y39" s="457">
        <f>COUNTIF(O39:V39,"&lt;0")</f>
        <v>3</v>
      </c>
      <c r="Z39" s="458"/>
      <c r="AA39" s="145"/>
      <c r="AB39" s="459" t="str">
        <f>B35</f>
        <v>Soukup Lukáš</v>
      </c>
      <c r="AC39" s="460"/>
      <c r="AD39" s="460"/>
      <c r="AE39" s="460"/>
      <c r="AF39" s="461"/>
    </row>
    <row r="40" spans="1:32">
      <c r="A40" s="482"/>
      <c r="B40" s="483"/>
      <c r="C40" s="146">
        <v>0</v>
      </c>
      <c r="D40" s="147">
        <v>2</v>
      </c>
      <c r="E40" s="516" t="str">
        <f>B34</f>
        <v>Balínová Eliška</v>
      </c>
      <c r="F40" s="517"/>
      <c r="G40" s="517"/>
      <c r="H40" s="518"/>
      <c r="I40" s="147">
        <v>3</v>
      </c>
      <c r="J40" s="516" t="str">
        <f>B35</f>
        <v>Soukup Lukáš</v>
      </c>
      <c r="K40" s="517"/>
      <c r="L40" s="517"/>
      <c r="M40" s="517"/>
      <c r="N40" s="519"/>
      <c r="O40" s="167">
        <v>-5</v>
      </c>
      <c r="P40" s="168">
        <v>-4</v>
      </c>
      <c r="Q40" s="168">
        <v>-6</v>
      </c>
      <c r="R40" s="488"/>
      <c r="S40" s="488"/>
      <c r="T40" s="488"/>
      <c r="U40" s="488"/>
      <c r="V40" s="489"/>
      <c r="W40" s="148">
        <f t="shared" ref="W40:W44" si="14">COUNTIF(O40:V40,"&gt;0")</f>
        <v>0</v>
      </c>
      <c r="X40" s="147" t="s">
        <v>92</v>
      </c>
      <c r="Y40" s="464">
        <f t="shared" ref="Y40:Y44" si="15">COUNTIF(O40:V40,"&lt;0")</f>
        <v>3</v>
      </c>
      <c r="Z40" s="465"/>
      <c r="AA40" s="149"/>
      <c r="AB40" s="466" t="str">
        <f>B33</f>
        <v>Kiliánová Tereza</v>
      </c>
      <c r="AC40" s="467"/>
      <c r="AD40" s="467"/>
      <c r="AE40" s="467"/>
      <c r="AF40" s="468"/>
    </row>
    <row r="41" spans="1:32">
      <c r="A41" s="469"/>
      <c r="B41" s="470"/>
      <c r="C41" s="150">
        <v>0</v>
      </c>
      <c r="D41" s="151">
        <v>4</v>
      </c>
      <c r="E41" s="512" t="str">
        <f>B36</f>
        <v>Dvořák Jakub</v>
      </c>
      <c r="F41" s="513"/>
      <c r="G41" s="513"/>
      <c r="H41" s="514"/>
      <c r="I41" s="151">
        <v>3</v>
      </c>
      <c r="J41" s="512" t="str">
        <f>B35</f>
        <v>Soukup Lukáš</v>
      </c>
      <c r="K41" s="513"/>
      <c r="L41" s="513"/>
      <c r="M41" s="513"/>
      <c r="N41" s="515"/>
      <c r="O41" s="169">
        <v>7</v>
      </c>
      <c r="P41" s="170">
        <v>-5</v>
      </c>
      <c r="Q41" s="170">
        <v>-10</v>
      </c>
      <c r="R41" s="475">
        <v>-6</v>
      </c>
      <c r="S41" s="475"/>
      <c r="T41" s="475"/>
      <c r="U41" s="475"/>
      <c r="V41" s="476"/>
      <c r="W41" s="152">
        <f t="shared" si="14"/>
        <v>1</v>
      </c>
      <c r="X41" s="151" t="s">
        <v>92</v>
      </c>
      <c r="Y41" s="477">
        <f t="shared" si="15"/>
        <v>3</v>
      </c>
      <c r="Z41" s="478"/>
      <c r="AA41" s="153"/>
      <c r="AB41" s="479" t="str">
        <f>B34</f>
        <v>Balínová Eliška</v>
      </c>
      <c r="AC41" s="480"/>
      <c r="AD41" s="480"/>
      <c r="AE41" s="480"/>
      <c r="AF41" s="481"/>
    </row>
    <row r="42" spans="1:32">
      <c r="A42" s="482"/>
      <c r="B42" s="483"/>
      <c r="C42" s="146">
        <v>0</v>
      </c>
      <c r="D42" s="147">
        <v>1</v>
      </c>
      <c r="E42" s="516" t="str">
        <f>B33</f>
        <v>Kiliánová Tereza</v>
      </c>
      <c r="F42" s="517"/>
      <c r="G42" s="517"/>
      <c r="H42" s="518"/>
      <c r="I42" s="147">
        <v>2</v>
      </c>
      <c r="J42" s="516" t="str">
        <f>B34</f>
        <v>Balínová Eliška</v>
      </c>
      <c r="K42" s="517"/>
      <c r="L42" s="517"/>
      <c r="M42" s="517"/>
      <c r="N42" s="519"/>
      <c r="O42" s="171">
        <v>8</v>
      </c>
      <c r="P42" s="172">
        <v>3</v>
      </c>
      <c r="Q42" s="172">
        <v>12</v>
      </c>
      <c r="R42" s="488"/>
      <c r="S42" s="488"/>
      <c r="T42" s="488"/>
      <c r="U42" s="488"/>
      <c r="V42" s="489"/>
      <c r="W42" s="148">
        <f t="shared" si="14"/>
        <v>3</v>
      </c>
      <c r="X42" s="147" t="s">
        <v>92</v>
      </c>
      <c r="Y42" s="464">
        <f t="shared" si="15"/>
        <v>0</v>
      </c>
      <c r="Z42" s="465"/>
      <c r="AA42" s="154"/>
      <c r="AB42" s="466" t="str">
        <f>B36</f>
        <v>Dvořák Jakub</v>
      </c>
      <c r="AC42" s="467"/>
      <c r="AD42" s="467"/>
      <c r="AE42" s="467"/>
      <c r="AF42" s="468"/>
    </row>
    <row r="43" spans="1:32">
      <c r="A43" s="469"/>
      <c r="B43" s="470"/>
      <c r="C43" s="150">
        <v>0</v>
      </c>
      <c r="D43" s="151">
        <v>2</v>
      </c>
      <c r="E43" s="512" t="str">
        <f>B34</f>
        <v>Balínová Eliška</v>
      </c>
      <c r="F43" s="513"/>
      <c r="G43" s="513"/>
      <c r="H43" s="514"/>
      <c r="I43" s="151">
        <v>4</v>
      </c>
      <c r="J43" s="512" t="str">
        <f>B36</f>
        <v>Dvořák Jakub</v>
      </c>
      <c r="K43" s="513"/>
      <c r="L43" s="513"/>
      <c r="M43" s="513"/>
      <c r="N43" s="515"/>
      <c r="O43" s="169">
        <v>-6</v>
      </c>
      <c r="P43" s="170">
        <v>-2</v>
      </c>
      <c r="Q43" s="170">
        <v>-5</v>
      </c>
      <c r="R43" s="475"/>
      <c r="S43" s="475"/>
      <c r="T43" s="475"/>
      <c r="U43" s="475"/>
      <c r="V43" s="476"/>
      <c r="W43" s="152">
        <f t="shared" si="14"/>
        <v>0</v>
      </c>
      <c r="X43" s="151" t="s">
        <v>92</v>
      </c>
      <c r="Y43" s="477">
        <f t="shared" si="15"/>
        <v>3</v>
      </c>
      <c r="Z43" s="478"/>
      <c r="AA43" s="155"/>
      <c r="AB43" s="479" t="str">
        <f>B33</f>
        <v>Kiliánová Tereza</v>
      </c>
      <c r="AC43" s="480"/>
      <c r="AD43" s="480"/>
      <c r="AE43" s="480"/>
      <c r="AF43" s="481"/>
    </row>
    <row r="44" spans="1:32" ht="16.5" thickBot="1">
      <c r="A44" s="495"/>
      <c r="B44" s="496"/>
      <c r="C44" s="156">
        <v>0</v>
      </c>
      <c r="D44" s="157">
        <v>3</v>
      </c>
      <c r="E44" s="520" t="str">
        <f>B35</f>
        <v>Soukup Lukáš</v>
      </c>
      <c r="F44" s="521"/>
      <c r="G44" s="521"/>
      <c r="H44" s="522"/>
      <c r="I44" s="157">
        <v>1</v>
      </c>
      <c r="J44" s="520" t="str">
        <f>B33</f>
        <v>Kiliánová Tereza</v>
      </c>
      <c r="K44" s="521"/>
      <c r="L44" s="521"/>
      <c r="M44" s="521"/>
      <c r="N44" s="523"/>
      <c r="O44" s="173">
        <v>3</v>
      </c>
      <c r="P44" s="174">
        <v>8</v>
      </c>
      <c r="Q44" s="174">
        <v>7</v>
      </c>
      <c r="R44" s="501"/>
      <c r="S44" s="501"/>
      <c r="T44" s="501"/>
      <c r="U44" s="501"/>
      <c r="V44" s="502"/>
      <c r="W44" s="235">
        <f t="shared" si="14"/>
        <v>3</v>
      </c>
      <c r="X44" s="216" t="s">
        <v>92</v>
      </c>
      <c r="Y44" s="490">
        <f t="shared" si="15"/>
        <v>0</v>
      </c>
      <c r="Z44" s="491"/>
      <c r="AA44" s="158"/>
      <c r="AB44" s="492" t="str">
        <f>B34</f>
        <v>Balínová Eliška</v>
      </c>
      <c r="AC44" s="493"/>
      <c r="AD44" s="493"/>
      <c r="AE44" s="493"/>
      <c r="AF44" s="494"/>
    </row>
    <row r="45" spans="1:32" ht="37.5" customHeight="1" thickTop="1" thickBo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29"/>
      <c r="AF45" s="103"/>
    </row>
    <row r="46" spans="1:32" ht="26.45" customHeight="1" thickTop="1" thickBot="1">
      <c r="A46" s="405" t="s">
        <v>81</v>
      </c>
      <c r="B46" s="406"/>
      <c r="C46" s="406"/>
      <c r="D46" s="406"/>
      <c r="E46" s="407" t="s">
        <v>104</v>
      </c>
      <c r="F46" s="408"/>
      <c r="G46" s="409">
        <f>Preslist!C4</f>
        <v>45550</v>
      </c>
      <c r="H46" s="410"/>
      <c r="I46" s="410"/>
      <c r="J46" s="411"/>
      <c r="K46" s="412" t="s">
        <v>2</v>
      </c>
      <c r="L46" s="413"/>
      <c r="M46" s="413"/>
      <c r="N46" s="413"/>
      <c r="O46" s="414"/>
      <c r="P46" s="415" t="s">
        <v>83</v>
      </c>
      <c r="Q46" s="416"/>
      <c r="R46" s="416"/>
      <c r="S46" s="417" t="s">
        <v>132</v>
      </c>
      <c r="T46" s="416"/>
      <c r="U46" s="416"/>
      <c r="V46" s="416"/>
      <c r="W46" s="416"/>
      <c r="X46" s="416"/>
      <c r="Y46" s="418"/>
      <c r="Z46" s="390" t="s">
        <v>84</v>
      </c>
      <c r="AA46" s="390"/>
      <c r="AB46" s="390"/>
      <c r="AC46" s="103"/>
      <c r="AD46" s="391"/>
      <c r="AE46" s="391"/>
      <c r="AF46" s="392"/>
    </row>
    <row r="47" spans="1:32" ht="25.5" thickTop="1" thickBot="1">
      <c r="A47" s="104" t="s">
        <v>85</v>
      </c>
      <c r="B47" s="393" t="s">
        <v>10</v>
      </c>
      <c r="C47" s="394"/>
      <c r="D47" s="394"/>
      <c r="E47" s="394"/>
      <c r="F47" s="394"/>
      <c r="G47" s="394"/>
      <c r="H47" s="394" t="s">
        <v>86</v>
      </c>
      <c r="I47" s="395"/>
      <c r="J47" s="396">
        <f>A48</f>
        <v>20</v>
      </c>
      <c r="K47" s="396"/>
      <c r="L47" s="396"/>
      <c r="M47" s="397">
        <f t="shared" ref="M47" si="16">A49</f>
        <v>26</v>
      </c>
      <c r="N47" s="396"/>
      <c r="O47" s="398"/>
      <c r="P47" s="396">
        <f t="shared" ref="P47" si="17">A50</f>
        <v>22</v>
      </c>
      <c r="Q47" s="396"/>
      <c r="R47" s="396"/>
      <c r="S47" s="397">
        <f t="shared" ref="S47" si="18">A51</f>
        <v>32</v>
      </c>
      <c r="T47" s="396"/>
      <c r="U47" s="396"/>
      <c r="V47" s="396"/>
      <c r="W47" s="399"/>
      <c r="X47" s="400" t="s">
        <v>87</v>
      </c>
      <c r="Y47" s="401"/>
      <c r="Z47" s="105" t="s">
        <v>88</v>
      </c>
      <c r="AA47" s="106" t="s">
        <v>89</v>
      </c>
      <c r="AB47" s="402" t="s">
        <v>90</v>
      </c>
      <c r="AC47" s="403"/>
      <c r="AD47" s="404"/>
      <c r="AE47" s="107" t="s">
        <v>91</v>
      </c>
      <c r="AF47" s="108" t="s">
        <v>88</v>
      </c>
    </row>
    <row r="48" spans="1:32" ht="21" thickTop="1">
      <c r="A48" s="109">
        <v>20</v>
      </c>
      <c r="B48" s="430" t="str">
        <f>VLOOKUP(A48,Preslist!A6:D136,3)</f>
        <v>Šírerová Anežka</v>
      </c>
      <c r="C48" s="430"/>
      <c r="D48" s="430"/>
      <c r="E48" s="430"/>
      <c r="F48" s="430"/>
      <c r="G48" s="430"/>
      <c r="H48" s="431" t="str">
        <f>VLOOKUP(A48,Preslist!A$6:D$91,4)</f>
        <v>TJ Sokol Horní Bělá</v>
      </c>
      <c r="I48" s="432"/>
      <c r="J48" s="390"/>
      <c r="K48" s="390"/>
      <c r="L48" s="390"/>
      <c r="M48" s="110">
        <f>W57</f>
        <v>0</v>
      </c>
      <c r="N48" s="111" t="s">
        <v>92</v>
      </c>
      <c r="O48" s="112">
        <f>Y57</f>
        <v>3</v>
      </c>
      <c r="P48" s="111">
        <f>Y59</f>
        <v>2</v>
      </c>
      <c r="Q48" s="111" t="s">
        <v>92</v>
      </c>
      <c r="R48" s="111">
        <f>W59</f>
        <v>3</v>
      </c>
      <c r="S48" s="433">
        <f>W54</f>
        <v>3</v>
      </c>
      <c r="T48" s="434"/>
      <c r="U48" s="111" t="s">
        <v>92</v>
      </c>
      <c r="V48" s="434">
        <f>Y54</f>
        <v>0</v>
      </c>
      <c r="W48" s="435"/>
      <c r="X48" s="419">
        <f>COUNTIF(M48,"=3")+COUNTIF(P48,"=3")+COUNTIF(S48,"=3")</f>
        <v>1</v>
      </c>
      <c r="Y48" s="420"/>
      <c r="Z48" s="115">
        <f>COUNTIF(O48,"=3")+COUNTIF(R48,"=3")+COUNTIF(V48,"=3")</f>
        <v>2</v>
      </c>
      <c r="AA48" s="116">
        <v>0</v>
      </c>
      <c r="AB48" s="114">
        <f>M48+P48+S48</f>
        <v>5</v>
      </c>
      <c r="AC48" s="103" t="s">
        <v>92</v>
      </c>
      <c r="AD48" s="113">
        <f>O48+R48+V48</f>
        <v>6</v>
      </c>
      <c r="AE48" s="117">
        <f>X48*2+Z48*1</f>
        <v>4</v>
      </c>
      <c r="AF48" s="118">
        <v>3</v>
      </c>
    </row>
    <row r="49" spans="1:32" ht="20.25">
      <c r="A49" s="119">
        <v>26</v>
      </c>
      <c r="B49" s="421" t="str">
        <f>VLOOKUP(A49,Preslist!A7:D137,3)</f>
        <v>Lang David</v>
      </c>
      <c r="C49" s="421"/>
      <c r="D49" s="421"/>
      <c r="E49" s="421"/>
      <c r="F49" s="421"/>
      <c r="G49" s="421"/>
      <c r="H49" s="422" t="str">
        <f>VLOOKUP(A49,Preslist!A$6:D$91,4)</f>
        <v>TJ Sokol Plzeň V.</v>
      </c>
      <c r="I49" s="423"/>
      <c r="J49" s="120">
        <f>Y57</f>
        <v>3</v>
      </c>
      <c r="K49" s="121" t="s">
        <v>92</v>
      </c>
      <c r="L49" s="122">
        <f>W57</f>
        <v>0</v>
      </c>
      <c r="M49" s="424"/>
      <c r="N49" s="425"/>
      <c r="O49" s="426"/>
      <c r="P49" s="121">
        <f>W55</f>
        <v>2</v>
      </c>
      <c r="Q49" s="121" t="s">
        <v>92</v>
      </c>
      <c r="R49" s="121">
        <f>Y55</f>
        <v>3</v>
      </c>
      <c r="S49" s="424">
        <f>W58</f>
        <v>3</v>
      </c>
      <c r="T49" s="425"/>
      <c r="U49" s="121" t="s">
        <v>92</v>
      </c>
      <c r="V49" s="425">
        <f>Y58</f>
        <v>0</v>
      </c>
      <c r="W49" s="427"/>
      <c r="X49" s="428">
        <f>COUNTIF(J49,"=3")+COUNTIF(P49,"=3")+COUNTIF(S49,"=3")</f>
        <v>2</v>
      </c>
      <c r="Y49" s="429"/>
      <c r="Z49" s="124">
        <f>COUNTIF(L49,"=3")+COUNTIF(R49,"=3")+COUNTIF(V49,"=3")</f>
        <v>1</v>
      </c>
      <c r="AA49" s="125">
        <v>0</v>
      </c>
      <c r="AB49" s="120">
        <v>8</v>
      </c>
      <c r="AC49" s="121" t="s">
        <v>92</v>
      </c>
      <c r="AD49" s="123">
        <f t="shared" ref="AD49" si="19">O49+R49+V49</f>
        <v>3</v>
      </c>
      <c r="AE49" s="126">
        <f t="shared" ref="AE49:AE51" si="20">X49*2+Z49*1</f>
        <v>5</v>
      </c>
      <c r="AF49" s="127">
        <v>2</v>
      </c>
    </row>
    <row r="50" spans="1:32" ht="20.25">
      <c r="A50" s="119">
        <v>22</v>
      </c>
      <c r="B50" s="421" t="str">
        <f>VLOOKUP(A50,Preslist!A8:D138,3)</f>
        <v>Loskot Jan</v>
      </c>
      <c r="C50" s="421"/>
      <c r="D50" s="421"/>
      <c r="E50" s="421"/>
      <c r="F50" s="421"/>
      <c r="G50" s="421"/>
      <c r="H50" s="422" t="str">
        <f>VLOOKUP(A50,Preslist!A$6:D$91,4)</f>
        <v>SKUŘ Plzeň</v>
      </c>
      <c r="I50" s="423"/>
      <c r="J50" s="121">
        <f>W59</f>
        <v>3</v>
      </c>
      <c r="K50" s="121" t="s">
        <v>92</v>
      </c>
      <c r="L50" s="121">
        <f>Y59</f>
        <v>2</v>
      </c>
      <c r="M50" s="128">
        <f>Y55</f>
        <v>3</v>
      </c>
      <c r="N50" s="121" t="s">
        <v>92</v>
      </c>
      <c r="O50" s="122">
        <f>W55</f>
        <v>2</v>
      </c>
      <c r="P50" s="425"/>
      <c r="Q50" s="425"/>
      <c r="R50" s="425"/>
      <c r="S50" s="424">
        <f>Y56</f>
        <v>3</v>
      </c>
      <c r="T50" s="425"/>
      <c r="U50" s="121" t="s">
        <v>92</v>
      </c>
      <c r="V50" s="425">
        <f>W56</f>
        <v>0</v>
      </c>
      <c r="W50" s="427"/>
      <c r="X50" s="428">
        <f>COUNTIF(J50,"=3")+COUNTIF(M50,"=3")+COUNTIF(S50,"=3")</f>
        <v>3</v>
      </c>
      <c r="Y50" s="429"/>
      <c r="Z50" s="124">
        <f>COUNTIF(L50,"=3")+COUNTIF(O50,"=3")+COUNTIF(V50,"=3")</f>
        <v>0</v>
      </c>
      <c r="AA50" s="125">
        <v>0</v>
      </c>
      <c r="AB50" s="120">
        <v>9</v>
      </c>
      <c r="AC50" s="129" t="s">
        <v>92</v>
      </c>
      <c r="AD50" s="123">
        <v>4</v>
      </c>
      <c r="AE50" s="126">
        <f t="shared" si="20"/>
        <v>6</v>
      </c>
      <c r="AF50" s="127">
        <v>1</v>
      </c>
    </row>
    <row r="51" spans="1:32" ht="21" thickBot="1">
      <c r="A51" s="130">
        <v>32</v>
      </c>
      <c r="B51" s="436" t="str">
        <f>VLOOKUP(A51,Preslist!A9:D139,3)</f>
        <v>Kiliánová Michaela</v>
      </c>
      <c r="C51" s="436"/>
      <c r="D51" s="436"/>
      <c r="E51" s="436"/>
      <c r="F51" s="436"/>
      <c r="G51" s="436"/>
      <c r="H51" s="437" t="str">
        <f>VLOOKUP(A51,Preslist!A$6:D$91,4)</f>
        <v>TJ Nýřany</v>
      </c>
      <c r="I51" s="438"/>
      <c r="J51" s="131">
        <f>Y54</f>
        <v>0</v>
      </c>
      <c r="K51" s="131" t="s">
        <v>92</v>
      </c>
      <c r="L51" s="131">
        <f>W54</f>
        <v>3</v>
      </c>
      <c r="M51" s="132">
        <f>Y58</f>
        <v>0</v>
      </c>
      <c r="N51" s="131" t="s">
        <v>92</v>
      </c>
      <c r="O51" s="133">
        <f>W58</f>
        <v>3</v>
      </c>
      <c r="P51" s="131">
        <f>W56</f>
        <v>0</v>
      </c>
      <c r="Q51" s="131" t="s">
        <v>92</v>
      </c>
      <c r="R51" s="131">
        <f>Y56</f>
        <v>3</v>
      </c>
      <c r="S51" s="439"/>
      <c r="T51" s="440"/>
      <c r="U51" s="440"/>
      <c r="V51" s="440"/>
      <c r="W51" s="441"/>
      <c r="X51" s="442">
        <f>COUNTIF(J51,"=3")+COUNTIF(M51,"=3")+COUNTIF(P51,"=3")</f>
        <v>0</v>
      </c>
      <c r="Y51" s="443"/>
      <c r="Z51" s="136">
        <f>COUNTIF(L51,"=3")+COUNTIF(O51,"=3")+COUNTIF(R51,"=3")</f>
        <v>3</v>
      </c>
      <c r="AA51" s="137">
        <v>0</v>
      </c>
      <c r="AB51" s="135">
        <f t="shared" ref="AB51" si="21">M51+P51+S51</f>
        <v>0</v>
      </c>
      <c r="AC51" s="131" t="s">
        <v>92</v>
      </c>
      <c r="AD51" s="134">
        <v>9</v>
      </c>
      <c r="AE51" s="138">
        <f t="shared" si="20"/>
        <v>3</v>
      </c>
      <c r="AF51" s="139">
        <f t="shared" ref="AF51" si="22">RANK(AE51,AE$3:AE$6)</f>
        <v>4</v>
      </c>
    </row>
    <row r="52" spans="1:32" ht="21.75" thickTop="1" thickBot="1">
      <c r="A52" s="444" t="s">
        <v>93</v>
      </c>
      <c r="B52" s="445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6"/>
    </row>
    <row r="53" spans="1:32" ht="17.25" thickTop="1" thickBot="1">
      <c r="A53" s="447" t="s">
        <v>94</v>
      </c>
      <c r="B53" s="416"/>
      <c r="C53" s="140" t="s">
        <v>95</v>
      </c>
      <c r="D53" s="447" t="s">
        <v>96</v>
      </c>
      <c r="E53" s="416"/>
      <c r="F53" s="416"/>
      <c r="G53" s="416"/>
      <c r="H53" s="416"/>
      <c r="I53" s="416"/>
      <c r="J53" s="416"/>
      <c r="K53" s="416"/>
      <c r="L53" s="416"/>
      <c r="M53" s="416"/>
      <c r="N53" s="448"/>
      <c r="O53" s="141" t="s">
        <v>97</v>
      </c>
      <c r="P53" s="142" t="s">
        <v>98</v>
      </c>
      <c r="Q53" s="142" t="s">
        <v>99</v>
      </c>
      <c r="R53" s="462" t="s">
        <v>100</v>
      </c>
      <c r="S53" s="462"/>
      <c r="T53" s="462" t="s">
        <v>87</v>
      </c>
      <c r="U53" s="462"/>
      <c r="V53" s="463"/>
      <c r="W53" s="416" t="s">
        <v>101</v>
      </c>
      <c r="X53" s="416"/>
      <c r="Y53" s="390"/>
      <c r="Z53" s="390"/>
      <c r="AA53" s="447" t="s">
        <v>102</v>
      </c>
      <c r="AB53" s="416"/>
      <c r="AC53" s="416"/>
      <c r="AD53" s="416"/>
      <c r="AE53" s="416"/>
      <c r="AF53" s="448"/>
    </row>
    <row r="54" spans="1:32" ht="16.5" thickTop="1">
      <c r="A54" s="449"/>
      <c r="B54" s="450"/>
      <c r="C54" s="143">
        <v>0</v>
      </c>
      <c r="D54" s="144">
        <v>1</v>
      </c>
      <c r="E54" s="508" t="str">
        <f>B48</f>
        <v>Šírerová Anežka</v>
      </c>
      <c r="F54" s="509"/>
      <c r="G54" s="509"/>
      <c r="H54" s="510"/>
      <c r="I54" s="144">
        <v>4</v>
      </c>
      <c r="J54" s="508" t="str">
        <f>B51</f>
        <v>Kiliánová Michaela</v>
      </c>
      <c r="K54" s="509"/>
      <c r="L54" s="509"/>
      <c r="M54" s="509"/>
      <c r="N54" s="511"/>
      <c r="O54" s="165">
        <v>8</v>
      </c>
      <c r="P54" s="166">
        <v>5</v>
      </c>
      <c r="Q54" s="166">
        <v>6</v>
      </c>
      <c r="R54" s="455"/>
      <c r="S54" s="455"/>
      <c r="T54" s="455"/>
      <c r="U54" s="455"/>
      <c r="V54" s="456"/>
      <c r="W54" s="236">
        <f>COUNTIF(O54:V54,"&gt;0")</f>
        <v>3</v>
      </c>
      <c r="X54" s="144" t="s">
        <v>92</v>
      </c>
      <c r="Y54" s="457">
        <f>COUNTIF(O54:V54,"&lt;0")</f>
        <v>0</v>
      </c>
      <c r="Z54" s="458"/>
      <c r="AA54" s="145"/>
      <c r="AB54" s="459" t="str">
        <f>B50</f>
        <v>Loskot Jan</v>
      </c>
      <c r="AC54" s="460"/>
      <c r="AD54" s="460"/>
      <c r="AE54" s="460"/>
      <c r="AF54" s="461"/>
    </row>
    <row r="55" spans="1:32">
      <c r="A55" s="482"/>
      <c r="B55" s="483"/>
      <c r="C55" s="146">
        <v>0</v>
      </c>
      <c r="D55" s="147">
        <v>2</v>
      </c>
      <c r="E55" s="516" t="str">
        <f>B49</f>
        <v>Lang David</v>
      </c>
      <c r="F55" s="517"/>
      <c r="G55" s="517"/>
      <c r="H55" s="518"/>
      <c r="I55" s="147">
        <v>3</v>
      </c>
      <c r="J55" s="516" t="str">
        <f>B50</f>
        <v>Loskot Jan</v>
      </c>
      <c r="K55" s="517"/>
      <c r="L55" s="517"/>
      <c r="M55" s="517"/>
      <c r="N55" s="519"/>
      <c r="O55" s="167">
        <v>-5</v>
      </c>
      <c r="P55" s="168">
        <v>-9</v>
      </c>
      <c r="Q55" s="168">
        <v>10</v>
      </c>
      <c r="R55" s="488">
        <v>5</v>
      </c>
      <c r="S55" s="488"/>
      <c r="T55" s="488">
        <v>-8</v>
      </c>
      <c r="U55" s="488"/>
      <c r="V55" s="489"/>
      <c r="W55" s="148">
        <f t="shared" ref="W55:W59" si="23">COUNTIF(O55:V55,"&gt;0")</f>
        <v>2</v>
      </c>
      <c r="X55" s="147" t="s">
        <v>92</v>
      </c>
      <c r="Y55" s="464">
        <f t="shared" ref="Y55:Y59" si="24">COUNTIF(O55:V55,"&lt;0")</f>
        <v>3</v>
      </c>
      <c r="Z55" s="465"/>
      <c r="AA55" s="149"/>
      <c r="AB55" s="466" t="str">
        <f>B48</f>
        <v>Šírerová Anežka</v>
      </c>
      <c r="AC55" s="467"/>
      <c r="AD55" s="467"/>
      <c r="AE55" s="467"/>
      <c r="AF55" s="468"/>
    </row>
    <row r="56" spans="1:32">
      <c r="A56" s="469"/>
      <c r="B56" s="470"/>
      <c r="C56" s="150">
        <v>0</v>
      </c>
      <c r="D56" s="151">
        <v>4</v>
      </c>
      <c r="E56" s="512" t="str">
        <f>B51</f>
        <v>Kiliánová Michaela</v>
      </c>
      <c r="F56" s="513"/>
      <c r="G56" s="513"/>
      <c r="H56" s="514"/>
      <c r="I56" s="151">
        <v>3</v>
      </c>
      <c r="J56" s="512" t="str">
        <f>B50</f>
        <v>Loskot Jan</v>
      </c>
      <c r="K56" s="513"/>
      <c r="L56" s="513"/>
      <c r="M56" s="513"/>
      <c r="N56" s="515"/>
      <c r="O56" s="169">
        <v>-7</v>
      </c>
      <c r="P56" s="170">
        <v>-9</v>
      </c>
      <c r="Q56" s="170">
        <v>-9</v>
      </c>
      <c r="R56" s="475"/>
      <c r="S56" s="475"/>
      <c r="T56" s="475"/>
      <c r="U56" s="475"/>
      <c r="V56" s="476"/>
      <c r="W56" s="152">
        <f t="shared" si="23"/>
        <v>0</v>
      </c>
      <c r="X56" s="151" t="s">
        <v>92</v>
      </c>
      <c r="Y56" s="477">
        <f t="shared" si="24"/>
        <v>3</v>
      </c>
      <c r="Z56" s="478"/>
      <c r="AA56" s="153"/>
      <c r="AB56" s="479" t="str">
        <f>B49</f>
        <v>Lang David</v>
      </c>
      <c r="AC56" s="480"/>
      <c r="AD56" s="480"/>
      <c r="AE56" s="480"/>
      <c r="AF56" s="481"/>
    </row>
    <row r="57" spans="1:32">
      <c r="A57" s="482"/>
      <c r="B57" s="483"/>
      <c r="C57" s="146">
        <v>0</v>
      </c>
      <c r="D57" s="147">
        <v>1</v>
      </c>
      <c r="E57" s="516" t="str">
        <f>B48</f>
        <v>Šírerová Anežka</v>
      </c>
      <c r="F57" s="517"/>
      <c r="G57" s="517"/>
      <c r="H57" s="518"/>
      <c r="I57" s="147">
        <v>2</v>
      </c>
      <c r="J57" s="516" t="str">
        <f>B49</f>
        <v>Lang David</v>
      </c>
      <c r="K57" s="517"/>
      <c r="L57" s="517"/>
      <c r="M57" s="517"/>
      <c r="N57" s="519"/>
      <c r="O57" s="171">
        <v>-7</v>
      </c>
      <c r="P57" s="172">
        <v>-9</v>
      </c>
      <c r="Q57" s="172">
        <v>-1</v>
      </c>
      <c r="R57" s="488"/>
      <c r="S57" s="488"/>
      <c r="T57" s="488"/>
      <c r="U57" s="488"/>
      <c r="V57" s="489"/>
      <c r="W57" s="148">
        <f t="shared" si="23"/>
        <v>0</v>
      </c>
      <c r="X57" s="147" t="s">
        <v>92</v>
      </c>
      <c r="Y57" s="464">
        <f t="shared" si="24"/>
        <v>3</v>
      </c>
      <c r="Z57" s="465"/>
      <c r="AA57" s="154"/>
      <c r="AB57" s="466" t="str">
        <f>B51</f>
        <v>Kiliánová Michaela</v>
      </c>
      <c r="AC57" s="467"/>
      <c r="AD57" s="467"/>
      <c r="AE57" s="467"/>
      <c r="AF57" s="468"/>
    </row>
    <row r="58" spans="1:32">
      <c r="A58" s="469"/>
      <c r="B58" s="470"/>
      <c r="C58" s="150">
        <v>0</v>
      </c>
      <c r="D58" s="151">
        <v>2</v>
      </c>
      <c r="E58" s="512" t="str">
        <f>B49</f>
        <v>Lang David</v>
      </c>
      <c r="F58" s="513"/>
      <c r="G58" s="513"/>
      <c r="H58" s="514"/>
      <c r="I58" s="151">
        <v>4</v>
      </c>
      <c r="J58" s="512" t="str">
        <f>B51</f>
        <v>Kiliánová Michaela</v>
      </c>
      <c r="K58" s="513"/>
      <c r="L58" s="513"/>
      <c r="M58" s="513"/>
      <c r="N58" s="515"/>
      <c r="O58" s="169">
        <v>3</v>
      </c>
      <c r="P58" s="170">
        <v>3</v>
      </c>
      <c r="Q58" s="170">
        <v>2</v>
      </c>
      <c r="R58" s="475"/>
      <c r="S58" s="475"/>
      <c r="T58" s="475"/>
      <c r="U58" s="475"/>
      <c r="V58" s="476"/>
      <c r="W58" s="152">
        <f t="shared" si="23"/>
        <v>3</v>
      </c>
      <c r="X58" s="151" t="s">
        <v>92</v>
      </c>
      <c r="Y58" s="477">
        <f t="shared" si="24"/>
        <v>0</v>
      </c>
      <c r="Z58" s="478"/>
      <c r="AA58" s="155"/>
      <c r="AB58" s="479" t="str">
        <f>B48</f>
        <v>Šírerová Anežka</v>
      </c>
      <c r="AC58" s="480"/>
      <c r="AD58" s="480"/>
      <c r="AE58" s="480"/>
      <c r="AF58" s="481"/>
    </row>
    <row r="59" spans="1:32" ht="16.5" thickBot="1">
      <c r="A59" s="495"/>
      <c r="B59" s="496"/>
      <c r="C59" s="156">
        <v>0</v>
      </c>
      <c r="D59" s="157">
        <v>3</v>
      </c>
      <c r="E59" s="520" t="str">
        <f>B50</f>
        <v>Loskot Jan</v>
      </c>
      <c r="F59" s="521"/>
      <c r="G59" s="521"/>
      <c r="H59" s="522"/>
      <c r="I59" s="157">
        <v>1</v>
      </c>
      <c r="J59" s="520" t="str">
        <f>B48</f>
        <v>Šírerová Anežka</v>
      </c>
      <c r="K59" s="521"/>
      <c r="L59" s="521"/>
      <c r="M59" s="521"/>
      <c r="N59" s="523"/>
      <c r="O59" s="173">
        <v>-7</v>
      </c>
      <c r="P59" s="174">
        <v>5</v>
      </c>
      <c r="Q59" s="174">
        <v>-6</v>
      </c>
      <c r="R59" s="501">
        <v>5</v>
      </c>
      <c r="S59" s="501"/>
      <c r="T59" s="501">
        <v>8</v>
      </c>
      <c r="U59" s="501"/>
      <c r="V59" s="502"/>
      <c r="W59" s="235">
        <f t="shared" si="23"/>
        <v>3</v>
      </c>
      <c r="X59" s="216" t="s">
        <v>92</v>
      </c>
      <c r="Y59" s="490">
        <f t="shared" si="24"/>
        <v>2</v>
      </c>
      <c r="Z59" s="491"/>
      <c r="AA59" s="158"/>
      <c r="AB59" s="492" t="str">
        <f>B49</f>
        <v>Lang David</v>
      </c>
      <c r="AC59" s="493"/>
      <c r="AD59" s="493"/>
      <c r="AE59" s="493"/>
      <c r="AF59" s="494"/>
    </row>
    <row r="60" spans="1:32" ht="16.5" thickTop="1"/>
  </sheetData>
  <mergeCells count="348"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B3:AE3 G1 E9:N9 B18:AE18 G16 E24:N24 B33:AE33 G31 E39:N39 E41:N41 E40:N40 AC40:AF40 E43:N43 E42:N42 AC42:AF42 G46 A48:AE48 A58:N58 A57:N57 AC57:AF57 W40:AA40 E11:N11 E10:N10 W10:AA10 E26:N26 E25:N25 W25:AA25 W39:AA39 W24:AA24 W9:AA9 A56:N56 A54:N54 W54:AA54 A55:N55 W55:AA55 W42:AA42 W41:AA41 E28:N28 E27:N27 W27:AA27 W26:AA26 E13:N13 E12:N12 W12:AA12 W11:AA11 W57:AA57 E14:N14 W14:AA14 W56:AA56 E29:N29 W29:AA29 E44:N44 W44:AA44 W13:AA13 W28:X28 W43:AA43 A59:N59 W59:AA59 W58:AA58 J2:W2 J17:W17 J32:W32 J47:W47 A52:AF53 B51:AC51 AC9:AF9 AC10:AF10 AC11:AF11 AC12:AF12 AC13:AF13 AC14:AF14 AC24:AF24 AC25:AF25 AC26:AF26 AC27:AF27 AC28:AF28 AC29:AF29 AC39:AF39 AC41:AF41 AC43:AF43 AC44:AF44 AC54:AF54 AC55:AF55 AC56:AF56 AC58:AF58 AC59:AF59 Z28:AA28 B6:AA6 B4:AC4 AE4:AF4 B5:AA5 AC5 AE5:AF5 AC6 AE6 B21:AA21 B19:AA19 AC19 AE19:AF19 B20:AA20 AC20:AE20 AC21 AE21 B49:AA49 AC49:AE49 B50:AA50 AC50 AE50 AE51:AF51 B36:AA36 B34:AC34 AE34:AF34 B35:AA35 AC35:AE35 AC36:AE36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70"/>
  <sheetViews>
    <sheetView topLeftCell="A34" zoomScaleNormal="100" workbookViewId="0">
      <selection activeCell="F40" sqref="F40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1" ht="12.75" customHeight="1">
      <c r="A1" s="212"/>
      <c r="B1" s="213"/>
      <c r="C1" s="524" t="s">
        <v>133</v>
      </c>
      <c r="D1" s="524"/>
      <c r="E1" s="212"/>
      <c r="F1" s="211"/>
      <c r="G1" s="210"/>
      <c r="H1" s="183"/>
      <c r="I1" s="183"/>
    </row>
    <row r="2" spans="1:11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1" ht="12.75" customHeight="1">
      <c r="A3" s="177"/>
      <c r="B3" s="205" t="str">
        <f>'2_skupiny'!B5:G5</f>
        <v>Fuchs Martin</v>
      </c>
      <c r="C3" s="177"/>
      <c r="D3" s="177"/>
      <c r="E3" s="177"/>
      <c r="F3" s="177"/>
      <c r="G3" s="183"/>
      <c r="H3" s="183"/>
      <c r="I3" s="183"/>
      <c r="J3" s="183"/>
      <c r="K3" s="209"/>
    </row>
    <row r="4" spans="1:11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1" ht="12.75" customHeight="1">
      <c r="A5" s="178">
        <v>1</v>
      </c>
      <c r="B5" s="188"/>
      <c r="C5" s="192" t="str">
        <f>B3</f>
        <v>Fuchs Martin</v>
      </c>
      <c r="D5" s="187" t="s">
        <v>196</v>
      </c>
      <c r="E5" s="177"/>
      <c r="F5" s="177"/>
      <c r="G5" s="183"/>
      <c r="H5" s="183"/>
      <c r="I5" s="183"/>
      <c r="J5" s="183"/>
    </row>
    <row r="6" spans="1:11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1" ht="12.75" customHeight="1">
      <c r="A7" s="178"/>
      <c r="B7" s="204" t="str">
        <f>'2_skupiny'!B21:G21</f>
        <v>Bakumets Matvii</v>
      </c>
      <c r="C7" s="207"/>
      <c r="D7" s="177"/>
      <c r="E7" s="177"/>
      <c r="F7" s="177"/>
      <c r="G7" s="183"/>
      <c r="H7" s="183"/>
      <c r="I7" s="183"/>
      <c r="J7" s="183"/>
    </row>
    <row r="8" spans="1:11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1" ht="12.75" customHeight="1">
      <c r="A9" s="178"/>
      <c r="B9" s="177"/>
      <c r="C9" s="206">
        <v>5</v>
      </c>
      <c r="D9" s="192" t="str">
        <f>C5</f>
        <v>Fuchs Martin</v>
      </c>
      <c r="E9" s="346"/>
      <c r="F9" s="177"/>
      <c r="G9" s="183"/>
      <c r="H9" s="183"/>
      <c r="I9" s="183"/>
      <c r="J9" s="183"/>
    </row>
    <row r="10" spans="1:11" ht="12.75" customHeight="1">
      <c r="A10" s="178"/>
      <c r="B10" s="177"/>
      <c r="C10" s="188"/>
      <c r="D10" s="187"/>
      <c r="E10" s="194"/>
      <c r="F10" s="182" t="s">
        <v>194</v>
      </c>
      <c r="G10" s="183"/>
      <c r="H10" s="183"/>
      <c r="I10" s="183"/>
      <c r="J10" s="183"/>
    </row>
    <row r="11" spans="1:11" ht="12.75" customHeight="1">
      <c r="A11" s="178"/>
      <c r="B11" s="205" t="str">
        <f>'2_skupiny'!B49:G49</f>
        <v>Lang David</v>
      </c>
      <c r="C11" s="188"/>
      <c r="D11" s="177"/>
      <c r="E11" s="188"/>
      <c r="F11" s="177"/>
      <c r="G11" s="177"/>
      <c r="H11" s="183"/>
      <c r="I11" s="183"/>
      <c r="J11" s="183"/>
    </row>
    <row r="12" spans="1:11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1" ht="12.75" customHeight="1">
      <c r="A13" s="178">
        <v>2</v>
      </c>
      <c r="B13" s="188"/>
      <c r="C13" s="202" t="str">
        <f>B15</f>
        <v>Soukup Lukáš</v>
      </c>
      <c r="D13" s="187" t="s">
        <v>106</v>
      </c>
      <c r="E13" s="188"/>
      <c r="F13" s="177"/>
      <c r="G13" s="177"/>
      <c r="H13" s="183"/>
      <c r="I13" s="183"/>
      <c r="J13" s="183"/>
    </row>
    <row r="14" spans="1:11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1" ht="12.75" customHeight="1">
      <c r="A15" s="178"/>
      <c r="B15" s="204" t="str">
        <f>'2_skupiny'!B35:G35</f>
        <v>Soukup Lukáš</v>
      </c>
      <c r="C15" s="177"/>
      <c r="D15" s="177"/>
      <c r="E15" s="188"/>
      <c r="F15" s="177"/>
      <c r="G15" s="177"/>
      <c r="H15" s="183"/>
      <c r="I15" s="183"/>
      <c r="J15" s="183"/>
    </row>
    <row r="16" spans="1:11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220" t="str">
        <f>D9</f>
        <v>Fuchs Martin</v>
      </c>
      <c r="G17" s="355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2" t="s">
        <v>194</v>
      </c>
      <c r="G18" s="214" t="s">
        <v>211</v>
      </c>
      <c r="H18" s="177"/>
      <c r="I18" s="183"/>
      <c r="J18" s="183"/>
    </row>
    <row r="19" spans="1:10" ht="12.75" customHeight="1">
      <c r="A19" s="178"/>
      <c r="B19" s="205" t="str">
        <f>'2_skupiny'!B50:G50</f>
        <v>Loskot Jan</v>
      </c>
      <c r="C19" s="177"/>
      <c r="D19" s="177"/>
      <c r="E19" s="188"/>
      <c r="F19" s="177"/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3</v>
      </c>
      <c r="B21" s="188"/>
      <c r="C21" s="192" t="str">
        <f>B19</f>
        <v>Loskot Jan</v>
      </c>
      <c r="D21" s="187" t="s">
        <v>106</v>
      </c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tr">
        <f>'2_skupiny'!B6:G6</f>
        <v>Popel Dalibor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6</v>
      </c>
      <c r="D25" s="221" t="str">
        <f>C29</f>
        <v>Lopata Václav</v>
      </c>
      <c r="E25" s="222"/>
      <c r="F25" s="182" t="s">
        <v>194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tr">
        <f>'2_skupiny'!B36:G36</f>
        <v>Dvořák Jakub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4</v>
      </c>
      <c r="B29" s="188"/>
      <c r="C29" s="202" t="str">
        <f>B31</f>
        <v>Lopata Václav</v>
      </c>
      <c r="D29" s="187" t="s">
        <v>106</v>
      </c>
      <c r="H29" s="177"/>
      <c r="I29" s="177"/>
      <c r="J29" s="183"/>
    </row>
    <row r="30" spans="1:10" ht="12.75" customHeight="1">
      <c r="A30" s="178"/>
      <c r="B30" s="188"/>
      <c r="C30" s="187"/>
      <c r="D30" s="177"/>
      <c r="H30" s="177"/>
      <c r="I30" s="177"/>
      <c r="J30" s="183"/>
    </row>
    <row r="31" spans="1:10" ht="12.75" customHeight="1">
      <c r="A31" s="178"/>
      <c r="B31" s="204" t="str">
        <f>'2_skupiny'!B20:G20</f>
        <v>Lopata Václav</v>
      </c>
      <c r="H31" s="177"/>
      <c r="I31" s="177"/>
      <c r="J31" s="183"/>
    </row>
    <row r="32" spans="1:10" ht="12.75" customHeight="1">
      <c r="A32" s="178"/>
      <c r="B32" s="177"/>
      <c r="E32" s="203" t="s">
        <v>117</v>
      </c>
      <c r="F32" s="203"/>
      <c r="G32" s="184"/>
      <c r="H32" s="177"/>
      <c r="I32" s="177"/>
      <c r="J32" s="183"/>
    </row>
    <row r="33" spans="1:10" ht="12.75" customHeight="1">
      <c r="A33" s="178"/>
      <c r="B33" s="177"/>
      <c r="H33" s="177"/>
      <c r="I33" s="177"/>
      <c r="J33" s="183"/>
    </row>
    <row r="34" spans="1:10" ht="12.75" customHeight="1">
      <c r="A34" s="178"/>
      <c r="B34" s="177"/>
      <c r="C34" s="181" t="s">
        <v>116</v>
      </c>
      <c r="D34" s="180" t="str">
        <f>C13</f>
        <v>Soukup Lukáš</v>
      </c>
      <c r="E34" s="201"/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200"/>
      <c r="F35" s="179"/>
      <c r="H35" s="177"/>
      <c r="I35" s="177"/>
      <c r="J35" s="183"/>
    </row>
    <row r="36" spans="1:10" ht="12.75" customHeight="1">
      <c r="A36" s="199"/>
      <c r="B36" s="185" t="s">
        <v>115</v>
      </c>
      <c r="C36" s="177"/>
      <c r="D36" s="177"/>
      <c r="E36" s="197"/>
      <c r="F36" s="218"/>
      <c r="G36" s="219" t="str">
        <f>D34</f>
        <v>Soukup Lukáš</v>
      </c>
      <c r="H36" s="177"/>
      <c r="I36" s="177"/>
      <c r="J36" s="183"/>
    </row>
    <row r="37" spans="1:10" ht="12.75" customHeight="1">
      <c r="A37" s="178"/>
      <c r="B37" s="177"/>
      <c r="C37" s="177"/>
      <c r="D37" s="177"/>
      <c r="E37" s="197"/>
      <c r="F37" s="182" t="s">
        <v>196</v>
      </c>
      <c r="G37" s="284" t="s">
        <v>209</v>
      </c>
      <c r="H37" s="177"/>
      <c r="I37" s="177"/>
      <c r="J37" s="183"/>
    </row>
    <row r="38" spans="1:10" ht="13.15" customHeight="1">
      <c r="A38" s="181" t="s">
        <v>114</v>
      </c>
      <c r="B38" s="180" t="str">
        <f>B7</f>
        <v>Bakumets Matvii</v>
      </c>
      <c r="C38" s="181" t="s">
        <v>113</v>
      </c>
      <c r="D38" s="180" t="str">
        <f>C21</f>
        <v>Loskot Jan</v>
      </c>
      <c r="E38" s="195"/>
      <c r="F38" s="179"/>
      <c r="H38" s="177"/>
      <c r="I38" s="177"/>
      <c r="J38" s="183"/>
    </row>
    <row r="39" spans="1:10" ht="12.75" customHeight="1">
      <c r="A39" s="181"/>
      <c r="B39" s="191"/>
      <c r="C39" s="177"/>
      <c r="E39" s="177"/>
      <c r="H39" s="177"/>
      <c r="I39" s="177"/>
      <c r="J39" s="183"/>
    </row>
    <row r="40" spans="1:10" ht="12.75" customHeight="1">
      <c r="A40" s="181"/>
      <c r="B40" s="190">
        <v>7</v>
      </c>
      <c r="C40" s="180" t="str">
        <f>B42</f>
        <v>Lang David</v>
      </c>
      <c r="D40" s="187" t="s">
        <v>194</v>
      </c>
      <c r="E40" s="177"/>
      <c r="H40" s="193"/>
      <c r="I40" s="177"/>
      <c r="J40" s="183"/>
    </row>
    <row r="41" spans="1:10" ht="12.75" customHeight="1">
      <c r="A41" s="181"/>
      <c r="B41" s="188"/>
      <c r="C41" s="194"/>
      <c r="D41" s="177"/>
      <c r="E41" s="177"/>
      <c r="H41" s="177"/>
      <c r="I41" s="177"/>
      <c r="J41" s="177"/>
    </row>
    <row r="42" spans="1:10" ht="12.75" customHeight="1">
      <c r="A42" s="181" t="s">
        <v>112</v>
      </c>
      <c r="B42" s="186" t="str">
        <f>B11</f>
        <v>Lang David</v>
      </c>
      <c r="C42" s="188"/>
      <c r="D42" s="177"/>
      <c r="E42" s="177"/>
      <c r="F42" s="177"/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77"/>
      <c r="E43" s="177"/>
      <c r="F43" s="177"/>
      <c r="G43" s="193"/>
      <c r="H43" s="177"/>
      <c r="I43" s="177"/>
      <c r="J43" s="177"/>
    </row>
    <row r="44" spans="1:10" ht="12.75" customHeight="1">
      <c r="A44" s="181"/>
      <c r="B44" s="177"/>
      <c r="C44" s="188"/>
      <c r="D44" s="192" t="str">
        <f>C40</f>
        <v>Lang David</v>
      </c>
      <c r="E44" s="346" t="s">
        <v>106</v>
      </c>
      <c r="F44" s="177"/>
      <c r="G44" s="177"/>
      <c r="H44" s="177"/>
      <c r="I44" s="177"/>
      <c r="J44" s="177"/>
    </row>
    <row r="45" spans="1:10" ht="12.75" customHeight="1">
      <c r="A45" s="181"/>
      <c r="B45" s="177"/>
      <c r="C45" s="188"/>
      <c r="D45" s="187"/>
      <c r="E45" s="214" t="s">
        <v>111</v>
      </c>
      <c r="F45" s="177"/>
      <c r="G45" s="177"/>
      <c r="H45" s="177"/>
      <c r="I45" s="177"/>
      <c r="J45" s="177"/>
    </row>
    <row r="46" spans="1:10" ht="12.75" customHeight="1">
      <c r="A46" s="181" t="s">
        <v>110</v>
      </c>
      <c r="B46" s="180" t="str">
        <f>B23</f>
        <v>Popel Dalibor</v>
      </c>
      <c r="C46" s="188"/>
      <c r="D46" s="177"/>
      <c r="F46" s="177"/>
      <c r="G46" s="177"/>
      <c r="H46" s="177"/>
      <c r="I46" s="177"/>
      <c r="J46" s="177"/>
    </row>
    <row r="47" spans="1:10" ht="12.75" customHeight="1">
      <c r="A47" s="181"/>
      <c r="B47" s="191"/>
      <c r="C47" s="188"/>
      <c r="D47" s="177"/>
      <c r="F47" s="177"/>
      <c r="G47" s="177"/>
      <c r="H47" s="177"/>
    </row>
    <row r="48" spans="1:10" ht="12.75" customHeight="1">
      <c r="A48" s="181"/>
      <c r="B48" s="190">
        <v>8</v>
      </c>
      <c r="C48" s="186" t="str">
        <f>B46</f>
        <v>Popel Dalibor</v>
      </c>
      <c r="D48" s="187" t="s">
        <v>194</v>
      </c>
      <c r="F48" s="177"/>
      <c r="G48" s="177"/>
      <c r="H48" s="189"/>
    </row>
    <row r="49" spans="1:8" ht="12.75" customHeight="1">
      <c r="A49" s="181"/>
      <c r="B49" s="188"/>
      <c r="C49" s="187"/>
      <c r="D49" s="177"/>
      <c r="F49" s="177"/>
      <c r="G49" s="177"/>
      <c r="H49" s="177"/>
    </row>
    <row r="50" spans="1:8" ht="12.75" customHeight="1">
      <c r="A50" s="181" t="s">
        <v>109</v>
      </c>
      <c r="B50" s="186" t="str">
        <f>B27</f>
        <v>Dvořák Jakub</v>
      </c>
      <c r="C50" s="177"/>
      <c r="D50" s="177"/>
      <c r="F50" s="177"/>
      <c r="G50" s="177"/>
      <c r="H50" s="177"/>
    </row>
    <row r="51" spans="1:8" ht="12.75" customHeight="1">
      <c r="A51" s="181"/>
      <c r="B51" s="177"/>
      <c r="C51" s="177"/>
      <c r="D51" s="177"/>
      <c r="F51" s="177"/>
      <c r="G51" s="177"/>
      <c r="H51" s="177"/>
    </row>
    <row r="52" spans="1:8" ht="12.75" customHeight="1">
      <c r="A52" s="185"/>
      <c r="B52" s="184" t="s">
        <v>108</v>
      </c>
      <c r="D52" s="177"/>
      <c r="F52" s="177"/>
      <c r="G52" s="177"/>
      <c r="H52" s="177"/>
    </row>
    <row r="53" spans="1:8" ht="12.75" customHeight="1">
      <c r="A53" s="177"/>
      <c r="B53" s="177"/>
      <c r="F53" s="177"/>
      <c r="G53" s="177"/>
      <c r="H53" s="177"/>
    </row>
    <row r="54" spans="1:8" ht="12.75" customHeight="1">
      <c r="A54" s="181" t="s">
        <v>107</v>
      </c>
      <c r="B54" s="180" t="str">
        <f>B38</f>
        <v>Bakumets Matvii</v>
      </c>
      <c r="F54" s="177"/>
      <c r="G54" s="183"/>
      <c r="H54" s="177"/>
    </row>
    <row r="55" spans="1:8" ht="12.75" customHeight="1">
      <c r="A55" s="177"/>
      <c r="B55" s="177"/>
      <c r="C55" s="179"/>
      <c r="E55" s="183"/>
      <c r="H55" s="177"/>
    </row>
    <row r="56" spans="1:8" ht="12.75" customHeight="1">
      <c r="A56" s="177"/>
      <c r="B56" s="177"/>
      <c r="C56" s="192" t="str">
        <f>B54</f>
        <v>Bakumets Matvii</v>
      </c>
      <c r="D56" s="182" t="s">
        <v>194</v>
      </c>
      <c r="E56" s="177"/>
      <c r="H56" s="177"/>
    </row>
    <row r="57" spans="1:8" ht="12.75" customHeight="1">
      <c r="A57" s="177"/>
      <c r="B57" s="177"/>
      <c r="C57" s="285" t="s">
        <v>208</v>
      </c>
      <c r="E57" s="177"/>
    </row>
    <row r="58" spans="1:8" ht="12.75" customHeight="1">
      <c r="A58" s="181" t="s">
        <v>105</v>
      </c>
      <c r="B58" s="180" t="str">
        <f>B50</f>
        <v>Dvořák Jakub</v>
      </c>
      <c r="C58" s="179"/>
    </row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70"/>
  <sheetViews>
    <sheetView topLeftCell="A38" zoomScaleNormal="100" workbookViewId="0">
      <selection activeCell="F56" sqref="F56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4" width="9.375" style="175" customWidth="1"/>
    <col min="5" max="5" width="12.625" style="175" bestFit="1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0" ht="12.75" customHeight="1">
      <c r="A1" s="212"/>
      <c r="B1" s="213"/>
      <c r="C1" s="524" t="s">
        <v>134</v>
      </c>
      <c r="D1" s="524"/>
      <c r="E1" s="212"/>
      <c r="F1" s="211"/>
      <c r="G1" s="213"/>
      <c r="H1" s="183"/>
      <c r="I1" s="183"/>
      <c r="J1" s="183"/>
    </row>
    <row r="2" spans="1:10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0" ht="12.75" customHeight="1">
      <c r="A3" s="177"/>
      <c r="B3" s="205" t="str">
        <f>'2_skupiny'!B18:G18</f>
        <v>Němcová Anna</v>
      </c>
      <c r="C3" s="177"/>
      <c r="D3" s="177"/>
      <c r="E3" s="177"/>
      <c r="F3" s="177"/>
      <c r="G3" s="183"/>
      <c r="H3" s="183"/>
      <c r="I3" s="183"/>
      <c r="J3" s="183"/>
    </row>
    <row r="4" spans="1:10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0" ht="12.75" customHeight="1">
      <c r="A5" s="178">
        <v>9</v>
      </c>
      <c r="B5" s="188"/>
      <c r="C5" s="192" t="str">
        <f>B3</f>
        <v>Němcová Anna</v>
      </c>
      <c r="D5" s="187" t="s">
        <v>106</v>
      </c>
      <c r="E5" s="177"/>
      <c r="F5" s="177"/>
      <c r="G5" s="183"/>
      <c r="H5" s="183"/>
      <c r="I5" s="183"/>
      <c r="J5" s="183"/>
    </row>
    <row r="6" spans="1:10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0" ht="12.75" customHeight="1">
      <c r="A7" s="178"/>
      <c r="B7" s="204" t="str">
        <f>'2_skupiny'!B51:G51</f>
        <v>Kiliánová Michaela</v>
      </c>
      <c r="C7" s="207"/>
      <c r="D7" s="177"/>
      <c r="E7" s="177"/>
      <c r="F7" s="177"/>
      <c r="G7" s="183"/>
      <c r="H7" s="183"/>
      <c r="I7" s="183"/>
      <c r="J7" s="183"/>
    </row>
    <row r="8" spans="1:10" ht="12.75" customHeight="1">
      <c r="A8" s="178"/>
      <c r="B8" s="177"/>
      <c r="C8" s="188"/>
      <c r="D8" s="177"/>
      <c r="F8" s="177"/>
      <c r="G8" s="183"/>
      <c r="H8" s="183"/>
      <c r="I8" s="183"/>
      <c r="J8" s="183"/>
    </row>
    <row r="9" spans="1:10" ht="12.75" customHeight="1">
      <c r="A9" s="178"/>
      <c r="B9" s="177"/>
      <c r="C9" s="206">
        <v>13</v>
      </c>
      <c r="D9" s="354" t="str">
        <f>C13</f>
        <v>Kiliánová Tereza</v>
      </c>
      <c r="E9" s="180"/>
      <c r="F9" s="187" t="s">
        <v>196</v>
      </c>
      <c r="G9" s="183"/>
      <c r="H9" s="183"/>
      <c r="I9" s="183"/>
      <c r="J9" s="183"/>
    </row>
    <row r="10" spans="1:10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0" ht="12.75" customHeight="1">
      <c r="A11" s="178"/>
      <c r="B11" s="205" t="str">
        <f>'2_skupiny'!B4:G4</f>
        <v>Jíchová Klára</v>
      </c>
      <c r="C11" s="188"/>
      <c r="D11" s="177"/>
      <c r="E11" s="188"/>
      <c r="F11" s="177"/>
      <c r="G11" s="177"/>
      <c r="H11" s="183"/>
      <c r="I11" s="183"/>
      <c r="J11" s="183"/>
    </row>
    <row r="12" spans="1:10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0" ht="12.75" customHeight="1">
      <c r="A13" s="178">
        <v>10</v>
      </c>
      <c r="B13" s="188"/>
      <c r="C13" s="202" t="str">
        <f>B15</f>
        <v>Kiliánová Tereza</v>
      </c>
      <c r="D13" s="187" t="s">
        <v>106</v>
      </c>
      <c r="E13" s="188"/>
      <c r="F13" s="177"/>
      <c r="G13" s="177"/>
      <c r="H13" s="183"/>
      <c r="I13" s="183"/>
      <c r="J13" s="183"/>
    </row>
    <row r="14" spans="1:10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0" ht="12.75" customHeight="1">
      <c r="A15" s="178"/>
      <c r="B15" s="204" t="str">
        <f>'2_skupiny'!B33:G33</f>
        <v>Kiliánová Tereza</v>
      </c>
      <c r="C15" s="177"/>
      <c r="D15" s="177"/>
      <c r="E15" s="188"/>
      <c r="F15" s="177"/>
      <c r="G15" s="177"/>
      <c r="H15" s="183"/>
      <c r="I15" s="183"/>
      <c r="J15" s="183"/>
    </row>
    <row r="16" spans="1:10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192" t="str">
        <f>D9</f>
        <v>Kiliánová Tereza</v>
      </c>
      <c r="G17" s="180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2" t="s">
        <v>106</v>
      </c>
      <c r="G18" s="214" t="s">
        <v>131</v>
      </c>
      <c r="H18" s="177"/>
      <c r="I18" s="183"/>
      <c r="J18" s="183"/>
    </row>
    <row r="19" spans="1:10" ht="12.75" customHeight="1">
      <c r="A19" s="178"/>
      <c r="B19" s="205" t="str">
        <f>'2_skupiny'!B3:G3</f>
        <v>Oliveriusová Eliška</v>
      </c>
      <c r="C19" s="177"/>
      <c r="D19" s="177"/>
      <c r="E19" s="188"/>
      <c r="F19" s="177"/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11</v>
      </c>
      <c r="B21" s="188"/>
      <c r="C21" s="192" t="str">
        <f>B19</f>
        <v>Oliveriusová Eliška</v>
      </c>
      <c r="D21" s="187" t="s">
        <v>106</v>
      </c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tr">
        <f>'2_skupiny'!B34:G34</f>
        <v>Balínová Eliška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14</v>
      </c>
      <c r="D25" s="192" t="str">
        <f>C21</f>
        <v>Oliveriusová Eliška</v>
      </c>
      <c r="E25" s="186"/>
      <c r="F25" s="182" t="s">
        <v>106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">
        <v>47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12</v>
      </c>
      <c r="B29" s="188"/>
      <c r="C29" s="202" t="str">
        <f>B31</f>
        <v>Šírerová Anežka</v>
      </c>
      <c r="D29" s="177" t="s">
        <v>287</v>
      </c>
      <c r="H29" s="177"/>
      <c r="I29" s="177"/>
      <c r="J29" s="183"/>
    </row>
    <row r="30" spans="1:10" ht="12.75" customHeight="1">
      <c r="A30" s="178"/>
      <c r="B30" s="188"/>
      <c r="C30" s="187"/>
      <c r="E30" s="286" t="s">
        <v>130</v>
      </c>
      <c r="F30" s="203"/>
      <c r="G30" s="184"/>
      <c r="H30" s="177"/>
      <c r="I30" s="177"/>
      <c r="J30" s="183"/>
    </row>
    <row r="31" spans="1:10" ht="12.75" customHeight="1">
      <c r="A31" s="178"/>
      <c r="B31" s="204" t="str">
        <f>'2_skupiny'!B48:G48</f>
        <v>Šírerová Anežka</v>
      </c>
      <c r="H31" s="177"/>
      <c r="I31" s="177"/>
      <c r="J31" s="183"/>
    </row>
    <row r="32" spans="1:10" ht="12.75" customHeight="1">
      <c r="A32" s="178"/>
      <c r="B32" s="177"/>
      <c r="D32" s="180" t="str">
        <f>C5</f>
        <v>Němcová Anna</v>
      </c>
      <c r="E32" s="201"/>
      <c r="H32" s="177"/>
      <c r="I32" s="177"/>
      <c r="J32" s="183"/>
    </row>
    <row r="33" spans="1:10" ht="12.75" customHeight="1">
      <c r="A33" s="178"/>
      <c r="B33" s="177"/>
      <c r="D33" s="177"/>
      <c r="E33" s="200"/>
      <c r="F33" s="179"/>
      <c r="H33" s="177"/>
      <c r="I33" s="177"/>
      <c r="J33" s="183"/>
    </row>
    <row r="34" spans="1:10" ht="12.75" customHeight="1">
      <c r="A34" s="199"/>
      <c r="B34" s="185" t="s">
        <v>129</v>
      </c>
      <c r="C34" s="181" t="s">
        <v>128</v>
      </c>
      <c r="D34" s="177"/>
      <c r="E34" s="197"/>
      <c r="F34" s="180" t="str">
        <f>D32</f>
        <v>Němcová Anna</v>
      </c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197"/>
      <c r="F35" s="196"/>
      <c r="G35" s="284" t="s">
        <v>126</v>
      </c>
      <c r="H35" s="177"/>
      <c r="I35" s="177"/>
      <c r="J35" s="183"/>
    </row>
    <row r="36" spans="1:10" ht="12.75" customHeight="1">
      <c r="A36" s="181" t="s">
        <v>127</v>
      </c>
      <c r="B36" s="180" t="str">
        <f>B7</f>
        <v>Kiliánová Michaela</v>
      </c>
      <c r="C36" s="177"/>
      <c r="D36" s="180" t="str">
        <f>C29</f>
        <v>Šírerová Anežka</v>
      </c>
      <c r="E36" s="195"/>
      <c r="F36" s="179"/>
      <c r="G36" s="182" t="s">
        <v>106</v>
      </c>
      <c r="H36" s="187"/>
      <c r="I36" s="177"/>
      <c r="J36" s="183"/>
    </row>
    <row r="37" spans="1:10" ht="12.75" customHeight="1">
      <c r="A37" s="181"/>
      <c r="B37" s="191"/>
      <c r="C37" s="177"/>
      <c r="H37" s="177"/>
      <c r="I37" s="177"/>
      <c r="J37" s="183"/>
    </row>
    <row r="38" spans="1:10" ht="13.15" customHeight="1">
      <c r="A38" s="181"/>
      <c r="B38" s="190">
        <v>15</v>
      </c>
      <c r="C38" s="280" t="str">
        <f>B40</f>
        <v>Jíchová Klára</v>
      </c>
      <c r="D38" s="182" t="s">
        <v>106</v>
      </c>
      <c r="H38" s="177"/>
      <c r="I38" s="177"/>
      <c r="J38" s="183"/>
    </row>
    <row r="39" spans="1:10" ht="12.75" customHeight="1">
      <c r="A39" s="181"/>
      <c r="B39" s="188"/>
      <c r="C39" s="194"/>
      <c r="D39" s="177"/>
      <c r="E39" s="177"/>
      <c r="H39" s="177"/>
      <c r="I39" s="177"/>
      <c r="J39" s="183"/>
    </row>
    <row r="40" spans="1:10" ht="12.75" customHeight="1">
      <c r="A40" s="181" t="s">
        <v>125</v>
      </c>
      <c r="B40" s="186" t="str">
        <f>B11</f>
        <v>Jíchová Klára</v>
      </c>
      <c r="C40" s="188"/>
      <c r="D40" s="177"/>
      <c r="E40" s="177"/>
      <c r="F40" s="177"/>
      <c r="G40" s="177"/>
      <c r="H40" s="193"/>
      <c r="I40" s="177"/>
      <c r="J40" s="183"/>
    </row>
    <row r="41" spans="1:10" ht="12.75" customHeight="1">
      <c r="A41" s="181"/>
      <c r="B41" s="177"/>
      <c r="C41" s="188"/>
      <c r="D41" s="177"/>
      <c r="E41" s="177"/>
      <c r="F41" s="177"/>
      <c r="G41" s="193"/>
      <c r="H41" s="177"/>
      <c r="I41" s="177"/>
      <c r="J41" s="177"/>
    </row>
    <row r="42" spans="1:10" ht="12.75" customHeight="1">
      <c r="A42" s="181"/>
      <c r="B42" s="177"/>
      <c r="C42" s="188"/>
      <c r="D42" s="192" t="str">
        <f>C38</f>
        <v>Jíchová Klára</v>
      </c>
      <c r="E42" s="180"/>
      <c r="F42" s="187" t="s">
        <v>194</v>
      </c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87"/>
      <c r="E43" s="284" t="s">
        <v>124</v>
      </c>
      <c r="F43" s="177"/>
      <c r="G43" s="177"/>
      <c r="H43" s="177"/>
      <c r="I43" s="177"/>
      <c r="J43" s="177"/>
    </row>
    <row r="44" spans="1:10" ht="12.75" customHeight="1">
      <c r="A44" s="181" t="s">
        <v>123</v>
      </c>
      <c r="B44" s="180" t="str">
        <f>B23</f>
        <v>Balínová Eliška</v>
      </c>
      <c r="C44" s="188"/>
      <c r="D44" s="177"/>
      <c r="F44" s="177"/>
      <c r="G44" s="177"/>
      <c r="H44" s="177"/>
      <c r="I44" s="177"/>
      <c r="J44" s="177"/>
    </row>
    <row r="45" spans="1:10" ht="12.75" customHeight="1">
      <c r="A45" s="181"/>
      <c r="B45" s="191"/>
      <c r="C45" s="188"/>
      <c r="D45" s="177"/>
      <c r="F45" s="177"/>
      <c r="G45" s="177"/>
      <c r="H45" s="177"/>
      <c r="I45" s="177"/>
      <c r="J45" s="177"/>
    </row>
    <row r="46" spans="1:10" ht="12.75" customHeight="1">
      <c r="A46" s="181"/>
      <c r="B46" s="190">
        <v>16</v>
      </c>
      <c r="C46" s="202" t="str">
        <f>B44</f>
        <v>Balínová Eliška</v>
      </c>
      <c r="D46" s="177" t="s">
        <v>287</v>
      </c>
      <c r="F46" s="177"/>
      <c r="G46" s="177"/>
      <c r="H46" s="177"/>
      <c r="I46" s="177"/>
      <c r="J46" s="177"/>
    </row>
    <row r="47" spans="1:10" ht="12.75" customHeight="1">
      <c r="A47" s="181"/>
      <c r="B47" s="188"/>
      <c r="C47" s="187"/>
      <c r="D47" s="177"/>
      <c r="F47" s="177"/>
      <c r="G47" s="177"/>
      <c r="H47" s="177"/>
    </row>
    <row r="48" spans="1:10" ht="12.75" customHeight="1">
      <c r="A48" s="181" t="s">
        <v>122</v>
      </c>
      <c r="B48" s="186" t="str">
        <f>B27</f>
        <v>Packová Anna</v>
      </c>
      <c r="D48" s="177"/>
      <c r="F48" s="177"/>
      <c r="G48" s="177"/>
      <c r="H48" s="189"/>
    </row>
    <row r="49" spans="1:8" ht="12.75" customHeight="1">
      <c r="A49" s="181"/>
      <c r="B49" s="177"/>
      <c r="C49" s="177"/>
      <c r="D49" s="177"/>
      <c r="F49" s="177"/>
      <c r="G49" s="177"/>
      <c r="H49" s="177"/>
    </row>
    <row r="50" spans="1:8" ht="12.75" customHeight="1">
      <c r="A50" s="214"/>
      <c r="B50" s="177"/>
      <c r="C50" s="177"/>
      <c r="D50" s="177"/>
      <c r="F50" s="177"/>
      <c r="G50" s="177"/>
      <c r="H50" s="177"/>
    </row>
    <row r="51" spans="1:8" ht="12.75" customHeight="1">
      <c r="A51" s="185"/>
      <c r="B51" s="184" t="s">
        <v>121</v>
      </c>
      <c r="F51" s="177"/>
      <c r="G51" s="177"/>
      <c r="H51" s="177"/>
    </row>
    <row r="52" spans="1:8" ht="12.75" customHeight="1">
      <c r="A52" s="177"/>
      <c r="B52" s="177"/>
      <c r="F52" s="177"/>
      <c r="G52" s="183"/>
      <c r="H52" s="177"/>
    </row>
    <row r="53" spans="1:8" ht="12.75" customHeight="1">
      <c r="A53" s="181" t="s">
        <v>120</v>
      </c>
      <c r="B53" s="180" t="str">
        <f>B36</f>
        <v>Kiliánová Michaela</v>
      </c>
      <c r="E53" s="183"/>
      <c r="H53" s="177"/>
    </row>
    <row r="54" spans="1:8" ht="12.75" customHeight="1">
      <c r="A54" s="177"/>
      <c r="B54" s="177"/>
      <c r="C54" s="179"/>
      <c r="E54" s="177"/>
      <c r="H54" s="177"/>
    </row>
    <row r="55" spans="1:8" ht="12.75" customHeight="1">
      <c r="A55" s="177"/>
      <c r="B55" s="177"/>
      <c r="C55" s="192" t="str">
        <f>B53</f>
        <v>Kiliánová Michaela</v>
      </c>
      <c r="D55" s="177" t="s">
        <v>287</v>
      </c>
      <c r="E55" s="177"/>
      <c r="H55" s="177"/>
    </row>
    <row r="56" spans="1:8" ht="12.75" customHeight="1">
      <c r="A56" s="177"/>
      <c r="B56" s="177"/>
      <c r="C56" s="285" t="s">
        <v>119</v>
      </c>
      <c r="H56" s="177"/>
    </row>
    <row r="57" spans="1:8" ht="12.75" customHeight="1">
      <c r="A57" s="181" t="s">
        <v>118</v>
      </c>
      <c r="B57" s="180" t="str">
        <f>B48</f>
        <v>Packová Anna</v>
      </c>
      <c r="C57" s="179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60"/>
  <sheetViews>
    <sheetView topLeftCell="A43" zoomScale="115" zoomScaleNormal="115" workbookViewId="0">
      <selection activeCell="AH48" sqref="AH48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2" ht="27.75" thickTop="1" thickBot="1">
      <c r="A1" s="405" t="s">
        <v>81</v>
      </c>
      <c r="B1" s="406"/>
      <c r="C1" s="406"/>
      <c r="D1" s="406"/>
      <c r="E1" s="407" t="s">
        <v>82</v>
      </c>
      <c r="F1" s="408"/>
      <c r="G1" s="409">
        <f>Preslist!C4</f>
        <v>45550</v>
      </c>
      <c r="H1" s="410"/>
      <c r="I1" s="410"/>
      <c r="J1" s="411"/>
      <c r="K1" s="412" t="s">
        <v>2</v>
      </c>
      <c r="L1" s="413"/>
      <c r="M1" s="413"/>
      <c r="N1" s="413"/>
      <c r="O1" s="414"/>
      <c r="P1" s="415" t="s">
        <v>83</v>
      </c>
      <c r="Q1" s="416"/>
      <c r="R1" s="416"/>
      <c r="S1" s="417" t="s">
        <v>135</v>
      </c>
      <c r="T1" s="416"/>
      <c r="U1" s="416"/>
      <c r="V1" s="416"/>
      <c r="W1" s="416"/>
      <c r="X1" s="416"/>
      <c r="Y1" s="418"/>
      <c r="Z1" s="390" t="s">
        <v>84</v>
      </c>
      <c r="AA1" s="390"/>
      <c r="AB1" s="390"/>
      <c r="AC1" s="103"/>
      <c r="AD1" s="391"/>
      <c r="AE1" s="391"/>
      <c r="AF1" s="392"/>
    </row>
    <row r="2" spans="1:32" ht="25.5" thickTop="1" thickBot="1">
      <c r="A2" s="104" t="s">
        <v>85</v>
      </c>
      <c r="B2" s="393" t="s">
        <v>10</v>
      </c>
      <c r="C2" s="394"/>
      <c r="D2" s="394"/>
      <c r="E2" s="394"/>
      <c r="F2" s="394"/>
      <c r="G2" s="394"/>
      <c r="H2" s="394" t="s">
        <v>86</v>
      </c>
      <c r="I2" s="395"/>
      <c r="J2" s="396">
        <f>A3</f>
        <v>33</v>
      </c>
      <c r="K2" s="396"/>
      <c r="L2" s="396"/>
      <c r="M2" s="397">
        <f>A4</f>
        <v>43</v>
      </c>
      <c r="N2" s="396"/>
      <c r="O2" s="398"/>
      <c r="P2" s="396">
        <f>A5</f>
        <v>40</v>
      </c>
      <c r="Q2" s="396"/>
      <c r="R2" s="396"/>
      <c r="S2" s="397">
        <f>A6</f>
        <v>46</v>
      </c>
      <c r="T2" s="396"/>
      <c r="U2" s="396"/>
      <c r="V2" s="396"/>
      <c r="W2" s="399"/>
      <c r="X2" s="400" t="s">
        <v>87</v>
      </c>
      <c r="Y2" s="401"/>
      <c r="Z2" s="105" t="s">
        <v>88</v>
      </c>
      <c r="AA2" s="106" t="s">
        <v>89</v>
      </c>
      <c r="AB2" s="402" t="s">
        <v>90</v>
      </c>
      <c r="AC2" s="403"/>
      <c r="AD2" s="404"/>
      <c r="AE2" s="107" t="s">
        <v>91</v>
      </c>
      <c r="AF2" s="108" t="s">
        <v>88</v>
      </c>
    </row>
    <row r="3" spans="1:32" ht="21" thickTop="1">
      <c r="A3" s="109">
        <v>33</v>
      </c>
      <c r="B3" s="430" t="str">
        <f>VLOOKUP(A3,Preslist!A6:D91,3)</f>
        <v>Reiser Miroslav</v>
      </c>
      <c r="C3" s="430"/>
      <c r="D3" s="430"/>
      <c r="E3" s="430"/>
      <c r="F3" s="430"/>
      <c r="G3" s="430"/>
      <c r="H3" s="431" t="str">
        <f>VLOOKUP(A3,Preslist!A$6:D$91,4)</f>
        <v>KST Klatovy</v>
      </c>
      <c r="I3" s="432"/>
      <c r="J3" s="390"/>
      <c r="K3" s="390"/>
      <c r="L3" s="390"/>
      <c r="M3" s="110">
        <f>W12</f>
        <v>3</v>
      </c>
      <c r="N3" s="111" t="s">
        <v>92</v>
      </c>
      <c r="O3" s="112">
        <f>Y12</f>
        <v>1</v>
      </c>
      <c r="P3" s="111">
        <f>Y14</f>
        <v>0</v>
      </c>
      <c r="Q3" s="111" t="s">
        <v>92</v>
      </c>
      <c r="R3" s="111">
        <f>W14</f>
        <v>3</v>
      </c>
      <c r="S3" s="433">
        <f>W9</f>
        <v>1</v>
      </c>
      <c r="T3" s="434"/>
      <c r="U3" s="111" t="s">
        <v>92</v>
      </c>
      <c r="V3" s="434">
        <f>Y9</f>
        <v>3</v>
      </c>
      <c r="W3" s="435"/>
      <c r="X3" s="419">
        <f>COUNTIF(M3,"=3")+COUNTIF(P3,"=3")+COUNTIF(S3,"=3")</f>
        <v>1</v>
      </c>
      <c r="Y3" s="420"/>
      <c r="Z3" s="115">
        <f>COUNTIF(O3,"=3")+COUNTIF(R3,"=3")+COUNTIF(V3,"=3")</f>
        <v>2</v>
      </c>
      <c r="AA3" s="116">
        <v>0</v>
      </c>
      <c r="AB3" s="114">
        <f>M3+P3+S3</f>
        <v>4</v>
      </c>
      <c r="AC3" s="103" t="s">
        <v>92</v>
      </c>
      <c r="AD3" s="113">
        <f>O3+R3+V3</f>
        <v>7</v>
      </c>
      <c r="AE3" s="117">
        <f>X3*2+Z3*1</f>
        <v>4</v>
      </c>
      <c r="AF3" s="118">
        <f>RANK(AE3,AE$3:AE$6)</f>
        <v>3</v>
      </c>
    </row>
    <row r="4" spans="1:32" ht="20.25">
      <c r="A4" s="119">
        <v>43</v>
      </c>
      <c r="B4" s="421" t="str">
        <f>VLOOKUP(A4,Preslist!A7:D92,3)</f>
        <v>Folk Filip</v>
      </c>
      <c r="C4" s="421"/>
      <c r="D4" s="421"/>
      <c r="E4" s="421"/>
      <c r="F4" s="421"/>
      <c r="G4" s="421"/>
      <c r="H4" s="422" t="str">
        <f>VLOOKUP(A4,Preslist!A$6:D$91,4)</f>
        <v>TJ Sokol Plzeň V.</v>
      </c>
      <c r="I4" s="423"/>
      <c r="J4" s="120">
        <f>Y12</f>
        <v>1</v>
      </c>
      <c r="K4" s="121" t="s">
        <v>92</v>
      </c>
      <c r="L4" s="122">
        <f>W12</f>
        <v>3</v>
      </c>
      <c r="M4" s="424"/>
      <c r="N4" s="425"/>
      <c r="O4" s="426"/>
      <c r="P4" s="121">
        <f>W10</f>
        <v>0</v>
      </c>
      <c r="Q4" s="121" t="s">
        <v>92</v>
      </c>
      <c r="R4" s="121">
        <f>Y10</f>
        <v>3</v>
      </c>
      <c r="S4" s="424">
        <f>W13</f>
        <v>0</v>
      </c>
      <c r="T4" s="425"/>
      <c r="U4" s="121" t="s">
        <v>92</v>
      </c>
      <c r="V4" s="425">
        <f>Y13</f>
        <v>3</v>
      </c>
      <c r="W4" s="427"/>
      <c r="X4" s="428">
        <f>COUNTIF(J4,"=3")+COUNTIF(P4,"=3")+COUNTIF(S4,"=3")</f>
        <v>0</v>
      </c>
      <c r="Y4" s="429"/>
      <c r="Z4" s="124">
        <f>COUNTIF(L4,"=3")+COUNTIF(R4,"=3")+COUNTIF(V4,"=3")</f>
        <v>3</v>
      </c>
      <c r="AA4" s="125">
        <v>0</v>
      </c>
      <c r="AB4" s="120">
        <v>1</v>
      </c>
      <c r="AC4" s="121" t="s">
        <v>92</v>
      </c>
      <c r="AD4" s="123">
        <v>9</v>
      </c>
      <c r="AE4" s="126">
        <f t="shared" ref="AE4:AE6" si="0">X4*2+Z4*1</f>
        <v>3</v>
      </c>
      <c r="AF4" s="127">
        <f t="shared" ref="AF4:AF6" si="1">RANK(AE4,AE$3:AE$6)</f>
        <v>4</v>
      </c>
    </row>
    <row r="5" spans="1:32" ht="20.25">
      <c r="A5" s="119">
        <v>40</v>
      </c>
      <c r="B5" s="421" t="str">
        <f>VLOOKUP(A5,Preslist!A8:D93,3)</f>
        <v>Jaramillo Julie</v>
      </c>
      <c r="C5" s="421"/>
      <c r="D5" s="421"/>
      <c r="E5" s="421"/>
      <c r="F5" s="421"/>
      <c r="G5" s="421"/>
      <c r="H5" s="422" t="str">
        <f>VLOOKUP(A5,Preslist!A$6:D$91,4)</f>
        <v>TJ Sokol Plzeň V.</v>
      </c>
      <c r="I5" s="423"/>
      <c r="J5" s="121">
        <f>W14</f>
        <v>3</v>
      </c>
      <c r="K5" s="121" t="s">
        <v>92</v>
      </c>
      <c r="L5" s="121">
        <f>Y14</f>
        <v>0</v>
      </c>
      <c r="M5" s="128">
        <f>Y10</f>
        <v>3</v>
      </c>
      <c r="N5" s="121" t="s">
        <v>92</v>
      </c>
      <c r="O5" s="122">
        <f>W10</f>
        <v>0</v>
      </c>
      <c r="P5" s="425"/>
      <c r="Q5" s="425"/>
      <c r="R5" s="425"/>
      <c r="S5" s="424">
        <f>Y11</f>
        <v>2</v>
      </c>
      <c r="T5" s="425"/>
      <c r="U5" s="121" t="s">
        <v>92</v>
      </c>
      <c r="V5" s="425">
        <f>W11</f>
        <v>3</v>
      </c>
      <c r="W5" s="427"/>
      <c r="X5" s="428">
        <f>COUNTIF(J5,"=3")+COUNTIF(M5,"=3")+COUNTIF(S5,"=3")</f>
        <v>2</v>
      </c>
      <c r="Y5" s="429"/>
      <c r="Z5" s="124">
        <f>COUNTIF(L5,"=3")+COUNTIF(O5,"=3")+COUNTIF(V5,"=3")</f>
        <v>1</v>
      </c>
      <c r="AA5" s="125">
        <v>0</v>
      </c>
      <c r="AB5" s="120">
        <v>8</v>
      </c>
      <c r="AC5" s="129" t="s">
        <v>92</v>
      </c>
      <c r="AD5" s="123">
        <f t="shared" ref="AD5" si="2">O5+R5+V5</f>
        <v>3</v>
      </c>
      <c r="AE5" s="126">
        <f t="shared" si="0"/>
        <v>5</v>
      </c>
      <c r="AF5" s="127">
        <f t="shared" si="1"/>
        <v>2</v>
      </c>
    </row>
    <row r="6" spans="1:32" ht="21" thickBot="1">
      <c r="A6" s="130">
        <v>46</v>
      </c>
      <c r="B6" s="436" t="str">
        <f>VLOOKUP(A6,Preslist!A9:D94,3)</f>
        <v>Fránová Kateřina</v>
      </c>
      <c r="C6" s="436"/>
      <c r="D6" s="436"/>
      <c r="E6" s="436"/>
      <c r="F6" s="436"/>
      <c r="G6" s="436"/>
      <c r="H6" s="437" t="str">
        <f>VLOOKUP(A6,Preslist!A$6:D$91,4)</f>
        <v>TJ Trnová</v>
      </c>
      <c r="I6" s="438"/>
      <c r="J6" s="131">
        <f>Y9</f>
        <v>3</v>
      </c>
      <c r="K6" s="131" t="s">
        <v>92</v>
      </c>
      <c r="L6" s="131">
        <f>W9</f>
        <v>1</v>
      </c>
      <c r="M6" s="132">
        <f>Y13</f>
        <v>3</v>
      </c>
      <c r="N6" s="131" t="s">
        <v>92</v>
      </c>
      <c r="O6" s="133">
        <f>W13</f>
        <v>0</v>
      </c>
      <c r="P6" s="131">
        <f>W11</f>
        <v>3</v>
      </c>
      <c r="Q6" s="131" t="s">
        <v>92</v>
      </c>
      <c r="R6" s="131">
        <f>Y11</f>
        <v>2</v>
      </c>
      <c r="S6" s="439"/>
      <c r="T6" s="440"/>
      <c r="U6" s="440"/>
      <c r="V6" s="440"/>
      <c r="W6" s="441"/>
      <c r="X6" s="442">
        <f>COUNTIF(J6,"=3")+COUNTIF(M6,"=3")+COUNTIF(P6,"=3")</f>
        <v>3</v>
      </c>
      <c r="Y6" s="443"/>
      <c r="Z6" s="136">
        <f>COUNTIF(L6,"=3")+COUNTIF(O6,"=3")+COUNTIF(R6,"=3")</f>
        <v>0</v>
      </c>
      <c r="AA6" s="137">
        <v>0</v>
      </c>
      <c r="AB6" s="135">
        <v>9</v>
      </c>
      <c r="AC6" s="131" t="s">
        <v>92</v>
      </c>
      <c r="AD6" s="134">
        <v>3</v>
      </c>
      <c r="AE6" s="138">
        <f t="shared" si="0"/>
        <v>6</v>
      </c>
      <c r="AF6" s="139">
        <f t="shared" si="1"/>
        <v>1</v>
      </c>
    </row>
    <row r="7" spans="1:32" ht="21.75" thickTop="1" thickBot="1">
      <c r="A7" s="444" t="s">
        <v>93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6"/>
    </row>
    <row r="8" spans="1:32" ht="17.25" thickTop="1" thickBot="1">
      <c r="A8" s="447" t="s">
        <v>94</v>
      </c>
      <c r="B8" s="416"/>
      <c r="C8" s="140" t="s">
        <v>95</v>
      </c>
      <c r="D8" s="447" t="s">
        <v>96</v>
      </c>
      <c r="E8" s="416"/>
      <c r="F8" s="416"/>
      <c r="G8" s="416"/>
      <c r="H8" s="416"/>
      <c r="I8" s="416"/>
      <c r="J8" s="416"/>
      <c r="K8" s="416"/>
      <c r="L8" s="416"/>
      <c r="M8" s="416"/>
      <c r="N8" s="448"/>
      <c r="O8" s="141" t="s">
        <v>97</v>
      </c>
      <c r="P8" s="142" t="s">
        <v>98</v>
      </c>
      <c r="Q8" s="142" t="s">
        <v>99</v>
      </c>
      <c r="R8" s="462" t="s">
        <v>100</v>
      </c>
      <c r="S8" s="462"/>
      <c r="T8" s="462" t="s">
        <v>87</v>
      </c>
      <c r="U8" s="462"/>
      <c r="V8" s="463"/>
      <c r="W8" s="416" t="s">
        <v>101</v>
      </c>
      <c r="X8" s="416"/>
      <c r="Y8" s="390"/>
      <c r="Z8" s="390"/>
      <c r="AA8" s="447" t="s">
        <v>102</v>
      </c>
      <c r="AB8" s="416"/>
      <c r="AC8" s="416"/>
      <c r="AD8" s="416"/>
      <c r="AE8" s="416"/>
      <c r="AF8" s="448"/>
    </row>
    <row r="9" spans="1:32" ht="16.5" thickTop="1">
      <c r="A9" s="449"/>
      <c r="B9" s="450"/>
      <c r="C9" s="143">
        <v>0</v>
      </c>
      <c r="D9" s="144">
        <v>1</v>
      </c>
      <c r="E9" s="508" t="str">
        <f>B3</f>
        <v>Reiser Miroslav</v>
      </c>
      <c r="F9" s="509"/>
      <c r="G9" s="509"/>
      <c r="H9" s="510"/>
      <c r="I9" s="144">
        <v>4</v>
      </c>
      <c r="J9" s="508" t="str">
        <f>B6</f>
        <v>Fránová Kateřina</v>
      </c>
      <c r="K9" s="509"/>
      <c r="L9" s="509"/>
      <c r="M9" s="509"/>
      <c r="N9" s="511"/>
      <c r="O9" s="165">
        <v>-4</v>
      </c>
      <c r="P9" s="166">
        <v>-9</v>
      </c>
      <c r="Q9" s="166">
        <v>7</v>
      </c>
      <c r="R9" s="455">
        <v>-9</v>
      </c>
      <c r="S9" s="455"/>
      <c r="T9" s="455"/>
      <c r="U9" s="455"/>
      <c r="V9" s="456"/>
      <c r="W9" s="236">
        <f>COUNTIF(O9:V9,"&gt;0")</f>
        <v>1</v>
      </c>
      <c r="X9" s="144" t="s">
        <v>92</v>
      </c>
      <c r="Y9" s="457">
        <f>COUNTIF(O9:V9,"&lt;0")</f>
        <v>3</v>
      </c>
      <c r="Z9" s="458"/>
      <c r="AA9" s="145"/>
      <c r="AB9" s="459" t="str">
        <f>B5</f>
        <v>Jaramillo Julie</v>
      </c>
      <c r="AC9" s="460"/>
      <c r="AD9" s="460"/>
      <c r="AE9" s="460"/>
      <c r="AF9" s="461"/>
    </row>
    <row r="10" spans="1:32">
      <c r="A10" s="482"/>
      <c r="B10" s="483"/>
      <c r="C10" s="146">
        <v>0</v>
      </c>
      <c r="D10" s="147">
        <v>2</v>
      </c>
      <c r="E10" s="516" t="str">
        <f>B4</f>
        <v>Folk Filip</v>
      </c>
      <c r="F10" s="517"/>
      <c r="G10" s="517"/>
      <c r="H10" s="518"/>
      <c r="I10" s="147">
        <v>3</v>
      </c>
      <c r="J10" s="516" t="str">
        <f>B5</f>
        <v>Jaramillo Julie</v>
      </c>
      <c r="K10" s="517"/>
      <c r="L10" s="517"/>
      <c r="M10" s="517"/>
      <c r="N10" s="519"/>
      <c r="O10" s="167">
        <v>-9</v>
      </c>
      <c r="P10" s="168">
        <v>-3</v>
      </c>
      <c r="Q10" s="168">
        <v>-4</v>
      </c>
      <c r="R10" s="488"/>
      <c r="S10" s="488"/>
      <c r="T10" s="488"/>
      <c r="U10" s="488"/>
      <c r="V10" s="489"/>
      <c r="W10" s="148">
        <f t="shared" ref="W10:W14" si="3">COUNTIF(O10:V10,"&gt;0")</f>
        <v>0</v>
      </c>
      <c r="X10" s="147" t="s">
        <v>92</v>
      </c>
      <c r="Y10" s="464">
        <f t="shared" ref="Y10:Y14" si="4">COUNTIF(O10:V10,"&lt;0")</f>
        <v>3</v>
      </c>
      <c r="Z10" s="465"/>
      <c r="AA10" s="149"/>
      <c r="AB10" s="466" t="str">
        <f>B3</f>
        <v>Reiser Miroslav</v>
      </c>
      <c r="AC10" s="467"/>
      <c r="AD10" s="467"/>
      <c r="AE10" s="467"/>
      <c r="AF10" s="468"/>
    </row>
    <row r="11" spans="1:32">
      <c r="A11" s="469"/>
      <c r="B11" s="470"/>
      <c r="C11" s="150">
        <v>0</v>
      </c>
      <c r="D11" s="151">
        <v>4</v>
      </c>
      <c r="E11" s="512" t="str">
        <f>B6</f>
        <v>Fránová Kateřina</v>
      </c>
      <c r="F11" s="513"/>
      <c r="G11" s="513"/>
      <c r="H11" s="514"/>
      <c r="I11" s="151">
        <v>3</v>
      </c>
      <c r="J11" s="512" t="str">
        <f>B5</f>
        <v>Jaramillo Julie</v>
      </c>
      <c r="K11" s="513"/>
      <c r="L11" s="513"/>
      <c r="M11" s="513"/>
      <c r="N11" s="515"/>
      <c r="O11" s="169">
        <v>9</v>
      </c>
      <c r="P11" s="170">
        <v>-9</v>
      </c>
      <c r="Q11" s="170">
        <v>5</v>
      </c>
      <c r="R11" s="475">
        <v>-9</v>
      </c>
      <c r="S11" s="475"/>
      <c r="T11" s="475">
        <v>4</v>
      </c>
      <c r="U11" s="475"/>
      <c r="V11" s="476"/>
      <c r="W11" s="152">
        <f t="shared" si="3"/>
        <v>3</v>
      </c>
      <c r="X11" s="151" t="s">
        <v>92</v>
      </c>
      <c r="Y11" s="477">
        <f t="shared" si="4"/>
        <v>2</v>
      </c>
      <c r="Z11" s="478"/>
      <c r="AA11" s="153"/>
      <c r="AB11" s="479" t="str">
        <f>B4</f>
        <v>Folk Filip</v>
      </c>
      <c r="AC11" s="480"/>
      <c r="AD11" s="480"/>
      <c r="AE11" s="480"/>
      <c r="AF11" s="481"/>
    </row>
    <row r="12" spans="1:32">
      <c r="A12" s="482"/>
      <c r="B12" s="483"/>
      <c r="C12" s="146">
        <v>0</v>
      </c>
      <c r="D12" s="147">
        <v>1</v>
      </c>
      <c r="E12" s="516" t="str">
        <f>B3</f>
        <v>Reiser Miroslav</v>
      </c>
      <c r="F12" s="517"/>
      <c r="G12" s="517"/>
      <c r="H12" s="518"/>
      <c r="I12" s="147">
        <v>2</v>
      </c>
      <c r="J12" s="516" t="str">
        <f>B4</f>
        <v>Folk Filip</v>
      </c>
      <c r="K12" s="517"/>
      <c r="L12" s="517"/>
      <c r="M12" s="517"/>
      <c r="N12" s="519"/>
      <c r="O12" s="171">
        <v>-11</v>
      </c>
      <c r="P12" s="172">
        <v>7</v>
      </c>
      <c r="Q12" s="172">
        <v>7</v>
      </c>
      <c r="R12" s="488">
        <v>5</v>
      </c>
      <c r="S12" s="488"/>
      <c r="T12" s="488"/>
      <c r="U12" s="488"/>
      <c r="V12" s="489"/>
      <c r="W12" s="148">
        <f t="shared" si="3"/>
        <v>3</v>
      </c>
      <c r="X12" s="147" t="s">
        <v>92</v>
      </c>
      <c r="Y12" s="464">
        <f t="shared" si="4"/>
        <v>1</v>
      </c>
      <c r="Z12" s="465"/>
      <c r="AA12" s="154"/>
      <c r="AB12" s="466" t="str">
        <f>B6</f>
        <v>Fránová Kateřina</v>
      </c>
      <c r="AC12" s="467"/>
      <c r="AD12" s="467"/>
      <c r="AE12" s="467"/>
      <c r="AF12" s="468"/>
    </row>
    <row r="13" spans="1:32">
      <c r="A13" s="469"/>
      <c r="B13" s="470"/>
      <c r="C13" s="150">
        <v>0</v>
      </c>
      <c r="D13" s="151">
        <v>2</v>
      </c>
      <c r="E13" s="512" t="str">
        <f>B4</f>
        <v>Folk Filip</v>
      </c>
      <c r="F13" s="513"/>
      <c r="G13" s="513"/>
      <c r="H13" s="514"/>
      <c r="I13" s="151">
        <v>4</v>
      </c>
      <c r="J13" s="512" t="str">
        <f>B6</f>
        <v>Fránová Kateřina</v>
      </c>
      <c r="K13" s="513"/>
      <c r="L13" s="513"/>
      <c r="M13" s="513"/>
      <c r="N13" s="515"/>
      <c r="O13" s="169">
        <v>-5</v>
      </c>
      <c r="P13" s="170">
        <v>-2</v>
      </c>
      <c r="Q13" s="170">
        <v>-3</v>
      </c>
      <c r="R13" s="475"/>
      <c r="S13" s="475"/>
      <c r="T13" s="475"/>
      <c r="U13" s="475"/>
      <c r="V13" s="476"/>
      <c r="W13" s="152">
        <f t="shared" si="3"/>
        <v>0</v>
      </c>
      <c r="X13" s="151" t="s">
        <v>92</v>
      </c>
      <c r="Y13" s="477">
        <f t="shared" si="4"/>
        <v>3</v>
      </c>
      <c r="Z13" s="478"/>
      <c r="AA13" s="155"/>
      <c r="AB13" s="479" t="str">
        <f>B3</f>
        <v>Reiser Miroslav</v>
      </c>
      <c r="AC13" s="480"/>
      <c r="AD13" s="480"/>
      <c r="AE13" s="480"/>
      <c r="AF13" s="481"/>
    </row>
    <row r="14" spans="1:32" ht="16.5" thickBot="1">
      <c r="A14" s="495"/>
      <c r="B14" s="496"/>
      <c r="C14" s="156">
        <v>0</v>
      </c>
      <c r="D14" s="157">
        <v>3</v>
      </c>
      <c r="E14" s="520" t="str">
        <f>B5</f>
        <v>Jaramillo Julie</v>
      </c>
      <c r="F14" s="521"/>
      <c r="G14" s="521"/>
      <c r="H14" s="522"/>
      <c r="I14" s="157">
        <v>1</v>
      </c>
      <c r="J14" s="520" t="str">
        <f>B3</f>
        <v>Reiser Miroslav</v>
      </c>
      <c r="K14" s="521"/>
      <c r="L14" s="521"/>
      <c r="M14" s="521"/>
      <c r="N14" s="523"/>
      <c r="O14" s="173">
        <v>11</v>
      </c>
      <c r="P14" s="174">
        <v>10</v>
      </c>
      <c r="Q14" s="174">
        <v>10</v>
      </c>
      <c r="R14" s="501"/>
      <c r="S14" s="501"/>
      <c r="T14" s="501"/>
      <c r="U14" s="501"/>
      <c r="V14" s="502"/>
      <c r="W14" s="235">
        <f t="shared" si="3"/>
        <v>3</v>
      </c>
      <c r="X14" s="216" t="s">
        <v>92</v>
      </c>
      <c r="Y14" s="490">
        <f t="shared" si="4"/>
        <v>0</v>
      </c>
      <c r="Z14" s="491"/>
      <c r="AA14" s="158"/>
      <c r="AB14" s="492" t="str">
        <f>B4</f>
        <v>Folk Filip</v>
      </c>
      <c r="AC14" s="493"/>
      <c r="AD14" s="493"/>
      <c r="AE14" s="493"/>
      <c r="AF14" s="494"/>
    </row>
    <row r="15" spans="1:32" ht="37.5" customHeight="1" thickTop="1" thickBo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29"/>
      <c r="AF15" s="103"/>
    </row>
    <row r="16" spans="1:32" ht="26.45" customHeight="1" thickTop="1" thickBot="1">
      <c r="A16" s="405" t="s">
        <v>81</v>
      </c>
      <c r="B16" s="406"/>
      <c r="C16" s="406"/>
      <c r="D16" s="406"/>
      <c r="E16" s="407" t="s">
        <v>91</v>
      </c>
      <c r="F16" s="408"/>
      <c r="G16" s="409">
        <f>Preslist!C4</f>
        <v>45550</v>
      </c>
      <c r="H16" s="410"/>
      <c r="I16" s="410"/>
      <c r="J16" s="411"/>
      <c r="K16" s="412" t="s">
        <v>2</v>
      </c>
      <c r="L16" s="413"/>
      <c r="M16" s="413"/>
      <c r="N16" s="413"/>
      <c r="O16" s="414"/>
      <c r="P16" s="415" t="s">
        <v>83</v>
      </c>
      <c r="Q16" s="416"/>
      <c r="R16" s="416"/>
      <c r="S16" s="417" t="s">
        <v>135</v>
      </c>
      <c r="T16" s="416"/>
      <c r="U16" s="416"/>
      <c r="V16" s="416"/>
      <c r="W16" s="416"/>
      <c r="X16" s="416"/>
      <c r="Y16" s="418"/>
      <c r="Z16" s="390" t="s">
        <v>84</v>
      </c>
      <c r="AA16" s="390"/>
      <c r="AB16" s="390"/>
      <c r="AC16" s="103"/>
      <c r="AD16" s="391"/>
      <c r="AE16" s="391"/>
      <c r="AF16" s="392"/>
    </row>
    <row r="17" spans="1:34" ht="25.5" thickTop="1" thickBot="1">
      <c r="A17" s="104" t="s">
        <v>85</v>
      </c>
      <c r="B17" s="393" t="s">
        <v>10</v>
      </c>
      <c r="C17" s="394"/>
      <c r="D17" s="394"/>
      <c r="E17" s="394"/>
      <c r="F17" s="394"/>
      <c r="G17" s="394"/>
      <c r="H17" s="394" t="s">
        <v>86</v>
      </c>
      <c r="I17" s="395"/>
      <c r="J17" s="396">
        <f>A18</f>
        <v>34</v>
      </c>
      <c r="K17" s="396"/>
      <c r="L17" s="396"/>
      <c r="M17" s="397">
        <f>A19</f>
        <v>44</v>
      </c>
      <c r="N17" s="396"/>
      <c r="O17" s="398"/>
      <c r="P17" s="396">
        <f>A20</f>
        <v>39</v>
      </c>
      <c r="Q17" s="396"/>
      <c r="R17" s="396"/>
      <c r="S17" s="397">
        <f>A21</f>
        <v>48</v>
      </c>
      <c r="T17" s="396"/>
      <c r="U17" s="396"/>
      <c r="V17" s="396"/>
      <c r="W17" s="399"/>
      <c r="X17" s="400" t="s">
        <v>87</v>
      </c>
      <c r="Y17" s="401"/>
      <c r="Z17" s="105" t="s">
        <v>88</v>
      </c>
      <c r="AA17" s="106" t="s">
        <v>89</v>
      </c>
      <c r="AB17" s="402" t="s">
        <v>90</v>
      </c>
      <c r="AC17" s="403"/>
      <c r="AD17" s="404"/>
      <c r="AE17" s="107" t="s">
        <v>91</v>
      </c>
      <c r="AF17" s="108" t="s">
        <v>88</v>
      </c>
    </row>
    <row r="18" spans="1:34" ht="21" thickTop="1">
      <c r="A18" s="109">
        <v>34</v>
      </c>
      <c r="B18" s="505" t="str">
        <f>VLOOKUP(A18,Preslist!A6:D106,3)</f>
        <v>Šimanovský Filip</v>
      </c>
      <c r="C18" s="505"/>
      <c r="D18" s="505"/>
      <c r="E18" s="505"/>
      <c r="F18" s="505"/>
      <c r="G18" s="505"/>
      <c r="H18" s="431" t="str">
        <f>VLOOKUP(A18,Preslist!A$6:D$91,4)</f>
        <v>TJ Sokol Horažďovice</v>
      </c>
      <c r="I18" s="432"/>
      <c r="J18" s="390"/>
      <c r="K18" s="390"/>
      <c r="L18" s="390"/>
      <c r="M18" s="110">
        <f>W27</f>
        <v>3</v>
      </c>
      <c r="N18" s="111" t="s">
        <v>92</v>
      </c>
      <c r="O18" s="112">
        <f>Y27</f>
        <v>0</v>
      </c>
      <c r="P18" s="111">
        <f>Y29</f>
        <v>3</v>
      </c>
      <c r="Q18" s="111" t="s">
        <v>92</v>
      </c>
      <c r="R18" s="111">
        <f>W29</f>
        <v>0</v>
      </c>
      <c r="S18" s="433">
        <f>W24</f>
        <v>3</v>
      </c>
      <c r="T18" s="434"/>
      <c r="U18" s="111" t="s">
        <v>92</v>
      </c>
      <c r="V18" s="434">
        <f>Y24</f>
        <v>0</v>
      </c>
      <c r="W18" s="435"/>
      <c r="X18" s="419">
        <f>COUNTIF(M18,"=3")+COUNTIF(P18,"=3")+COUNTIF(S18,"=3")</f>
        <v>3</v>
      </c>
      <c r="Y18" s="420"/>
      <c r="Z18" s="115">
        <f>COUNTIF(O18,"=3")+COUNTIF(R18,"=3")+COUNTIF(V18,"=3")</f>
        <v>0</v>
      </c>
      <c r="AA18" s="116">
        <v>0</v>
      </c>
      <c r="AB18" s="114">
        <f>M18+P18+S18</f>
        <v>9</v>
      </c>
      <c r="AC18" s="103" t="s">
        <v>92</v>
      </c>
      <c r="AD18" s="113">
        <f>O18+R18+V18</f>
        <v>0</v>
      </c>
      <c r="AE18" s="117">
        <f>X18*2+Z18*1</f>
        <v>6</v>
      </c>
      <c r="AF18" s="118">
        <f>RANK(AE18,AE$3:AE$6)</f>
        <v>1</v>
      </c>
    </row>
    <row r="19" spans="1:34" ht="20.25">
      <c r="A19" s="119">
        <v>44</v>
      </c>
      <c r="B19" s="421" t="str">
        <f>VLOOKUP(A19,Preslist!A7:D107,3)</f>
        <v>Grotzová Aneta</v>
      </c>
      <c r="C19" s="421"/>
      <c r="D19" s="421"/>
      <c r="E19" s="421"/>
      <c r="F19" s="421"/>
      <c r="G19" s="421"/>
      <c r="H19" s="422" t="str">
        <f>VLOOKUP(A19,Preslist!A$6:D$91,4)</f>
        <v>SKUŘ Plzeň</v>
      </c>
      <c r="I19" s="423"/>
      <c r="J19" s="120">
        <f>Y27</f>
        <v>0</v>
      </c>
      <c r="K19" s="121" t="s">
        <v>92</v>
      </c>
      <c r="L19" s="122">
        <f>W27</f>
        <v>3</v>
      </c>
      <c r="M19" s="424"/>
      <c r="N19" s="425"/>
      <c r="O19" s="426"/>
      <c r="P19" s="121">
        <f>W25</f>
        <v>0</v>
      </c>
      <c r="Q19" s="121" t="s">
        <v>92</v>
      </c>
      <c r="R19" s="121">
        <f>Y25</f>
        <v>3</v>
      </c>
      <c r="S19" s="424">
        <f>W28</f>
        <v>0</v>
      </c>
      <c r="T19" s="425"/>
      <c r="U19" s="121" t="s">
        <v>92</v>
      </c>
      <c r="V19" s="425">
        <f>Y28</f>
        <v>3</v>
      </c>
      <c r="W19" s="427"/>
      <c r="X19" s="428">
        <f>COUNTIF(J19,"=3")+COUNTIF(P19,"=3")+COUNTIF(S19,"=3")</f>
        <v>0</v>
      </c>
      <c r="Y19" s="429"/>
      <c r="Z19" s="124">
        <f>COUNTIF(L19,"=3")+COUNTIF(R19,"=3")+COUNTIF(V19,"=3")</f>
        <v>3</v>
      </c>
      <c r="AA19" s="125">
        <v>0</v>
      </c>
      <c r="AB19" s="120">
        <f t="shared" ref="AB19:AB21" si="5">M19+P19+S19</f>
        <v>0</v>
      </c>
      <c r="AC19" s="121" t="s">
        <v>92</v>
      </c>
      <c r="AD19" s="123">
        <v>9</v>
      </c>
      <c r="AE19" s="126">
        <f t="shared" ref="AE19:AE21" si="6">X19*2+Z19*1</f>
        <v>3</v>
      </c>
      <c r="AF19" s="127">
        <f t="shared" ref="AF19:AF21" si="7">RANK(AE19,AE$3:AE$6)</f>
        <v>4</v>
      </c>
    </row>
    <row r="20" spans="1:34" ht="20.25">
      <c r="A20" s="119">
        <v>39</v>
      </c>
      <c r="B20" s="421" t="str">
        <f>VLOOKUP(A20,Preslist!A8:D108,3)</f>
        <v>Kryslová Elvíra</v>
      </c>
      <c r="C20" s="421"/>
      <c r="D20" s="421"/>
      <c r="E20" s="421"/>
      <c r="F20" s="421"/>
      <c r="G20" s="421"/>
      <c r="H20" s="422" t="str">
        <f>VLOOKUP(A20,Preslist!A$6:D$91,4)</f>
        <v>TJ Sokol Plzeň V.</v>
      </c>
      <c r="I20" s="423"/>
      <c r="J20" s="121">
        <f>W29</f>
        <v>0</v>
      </c>
      <c r="K20" s="121" t="s">
        <v>92</v>
      </c>
      <c r="L20" s="121">
        <f>Y29</f>
        <v>3</v>
      </c>
      <c r="M20" s="128">
        <f>Y25</f>
        <v>3</v>
      </c>
      <c r="N20" s="121" t="s">
        <v>92</v>
      </c>
      <c r="O20" s="122">
        <f>W25</f>
        <v>0</v>
      </c>
      <c r="P20" s="425"/>
      <c r="Q20" s="425"/>
      <c r="R20" s="425"/>
      <c r="S20" s="424">
        <f>Y26</f>
        <v>3</v>
      </c>
      <c r="T20" s="425"/>
      <c r="U20" s="121" t="s">
        <v>92</v>
      </c>
      <c r="V20" s="425">
        <f>W26</f>
        <v>2</v>
      </c>
      <c r="W20" s="427"/>
      <c r="X20" s="428">
        <f>COUNTIF(J20,"=3")+COUNTIF(M20,"=3")+COUNTIF(S20,"=3")</f>
        <v>2</v>
      </c>
      <c r="Y20" s="429"/>
      <c r="Z20" s="124">
        <f>COUNTIF(L20,"=3")+COUNTIF(O20,"=3")+COUNTIF(V20,"=3")</f>
        <v>1</v>
      </c>
      <c r="AA20" s="125">
        <v>0</v>
      </c>
      <c r="AB20" s="120">
        <f t="shared" si="5"/>
        <v>6</v>
      </c>
      <c r="AC20" s="129" t="s">
        <v>92</v>
      </c>
      <c r="AD20" s="123">
        <v>5</v>
      </c>
      <c r="AE20" s="126">
        <f t="shared" si="6"/>
        <v>5</v>
      </c>
      <c r="AF20" s="127">
        <f t="shared" si="7"/>
        <v>2</v>
      </c>
    </row>
    <row r="21" spans="1:34" ht="21" thickBot="1">
      <c r="A21" s="130">
        <v>48</v>
      </c>
      <c r="B21" s="436" t="str">
        <f>VLOOKUP(A21,Preslist!A9:D109,3)</f>
        <v>Hrabětová Kristýna</v>
      </c>
      <c r="C21" s="436"/>
      <c r="D21" s="436"/>
      <c r="E21" s="436"/>
      <c r="F21" s="436"/>
      <c r="G21" s="436"/>
      <c r="H21" s="437" t="str">
        <f>VLOOKUP(A21,Preslist!A$6:D$91,4)</f>
        <v>TJ Sokol Plzeň V.</v>
      </c>
      <c r="I21" s="438"/>
      <c r="J21" s="131">
        <f>Y24</f>
        <v>0</v>
      </c>
      <c r="K21" s="131" t="s">
        <v>92</v>
      </c>
      <c r="L21" s="131">
        <f>W24</f>
        <v>3</v>
      </c>
      <c r="M21" s="132">
        <f>Y28</f>
        <v>3</v>
      </c>
      <c r="N21" s="131" t="s">
        <v>92</v>
      </c>
      <c r="O21" s="133">
        <f>W28</f>
        <v>0</v>
      </c>
      <c r="P21" s="131">
        <f>W26</f>
        <v>2</v>
      </c>
      <c r="Q21" s="131" t="s">
        <v>92</v>
      </c>
      <c r="R21" s="131">
        <f>Y26</f>
        <v>3</v>
      </c>
      <c r="S21" s="439"/>
      <c r="T21" s="440"/>
      <c r="U21" s="440"/>
      <c r="V21" s="440"/>
      <c r="W21" s="441"/>
      <c r="X21" s="442">
        <f>COUNTIF(J21,"=3")+COUNTIF(M21,"=3")+COUNTIF(P21,"=3")</f>
        <v>1</v>
      </c>
      <c r="Y21" s="443"/>
      <c r="Z21" s="136">
        <f>COUNTIF(L21,"=3")+COUNTIF(O21,"=3")+COUNTIF(R21,"=3")</f>
        <v>2</v>
      </c>
      <c r="AA21" s="137">
        <v>0</v>
      </c>
      <c r="AB21" s="135">
        <f t="shared" si="5"/>
        <v>5</v>
      </c>
      <c r="AC21" s="131" t="s">
        <v>92</v>
      </c>
      <c r="AD21" s="134">
        <v>6</v>
      </c>
      <c r="AE21" s="138">
        <f t="shared" si="6"/>
        <v>4</v>
      </c>
      <c r="AF21" s="139">
        <f t="shared" si="7"/>
        <v>3</v>
      </c>
    </row>
    <row r="22" spans="1:34" ht="21.75" thickTop="1" thickBot="1">
      <c r="A22" s="444" t="s">
        <v>93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6"/>
    </row>
    <row r="23" spans="1:34" ht="17.25" thickTop="1" thickBot="1">
      <c r="A23" s="447" t="s">
        <v>94</v>
      </c>
      <c r="B23" s="416"/>
      <c r="C23" s="140" t="s">
        <v>95</v>
      </c>
      <c r="D23" s="447" t="s">
        <v>96</v>
      </c>
      <c r="E23" s="416"/>
      <c r="F23" s="416"/>
      <c r="G23" s="416"/>
      <c r="H23" s="416"/>
      <c r="I23" s="416"/>
      <c r="J23" s="416"/>
      <c r="K23" s="416"/>
      <c r="L23" s="416"/>
      <c r="M23" s="416"/>
      <c r="N23" s="448"/>
      <c r="O23" s="141" t="s">
        <v>97</v>
      </c>
      <c r="P23" s="142" t="s">
        <v>98</v>
      </c>
      <c r="Q23" s="142" t="s">
        <v>99</v>
      </c>
      <c r="R23" s="462" t="s">
        <v>100</v>
      </c>
      <c r="S23" s="462"/>
      <c r="T23" s="462" t="s">
        <v>87</v>
      </c>
      <c r="U23" s="462"/>
      <c r="V23" s="463"/>
      <c r="W23" s="416" t="s">
        <v>101</v>
      </c>
      <c r="X23" s="416"/>
      <c r="Y23" s="390"/>
      <c r="Z23" s="390"/>
      <c r="AA23" s="447" t="s">
        <v>102</v>
      </c>
      <c r="AB23" s="416"/>
      <c r="AC23" s="416"/>
      <c r="AD23" s="416"/>
      <c r="AE23" s="416"/>
      <c r="AF23" s="448"/>
    </row>
    <row r="24" spans="1:34" ht="16.5" thickTop="1">
      <c r="A24" s="449"/>
      <c r="B24" s="450"/>
      <c r="C24" s="143">
        <v>0</v>
      </c>
      <c r="D24" s="144">
        <v>1</v>
      </c>
      <c r="E24" s="508" t="str">
        <f>B18</f>
        <v>Šimanovský Filip</v>
      </c>
      <c r="F24" s="509"/>
      <c r="G24" s="509"/>
      <c r="H24" s="510"/>
      <c r="I24" s="144">
        <v>4</v>
      </c>
      <c r="J24" s="508" t="str">
        <f>B21</f>
        <v>Hrabětová Kristýna</v>
      </c>
      <c r="K24" s="509"/>
      <c r="L24" s="509"/>
      <c r="M24" s="509"/>
      <c r="N24" s="511"/>
      <c r="O24" s="165">
        <v>6</v>
      </c>
      <c r="P24" s="166">
        <v>3</v>
      </c>
      <c r="Q24" s="166">
        <v>2</v>
      </c>
      <c r="R24" s="455"/>
      <c r="S24" s="455"/>
      <c r="T24" s="455"/>
      <c r="U24" s="455"/>
      <c r="V24" s="456"/>
      <c r="W24" s="236">
        <f>COUNTIF(O24:V24,"&gt;0")</f>
        <v>3</v>
      </c>
      <c r="X24" s="144" t="s">
        <v>92</v>
      </c>
      <c r="Y24" s="457">
        <f>COUNTIF(O24:V24,"&lt;0")</f>
        <v>0</v>
      </c>
      <c r="Z24" s="458"/>
      <c r="AA24" s="145"/>
      <c r="AB24" s="459" t="str">
        <f>B20</f>
        <v>Kryslová Elvíra</v>
      </c>
      <c r="AC24" s="460"/>
      <c r="AD24" s="460"/>
      <c r="AE24" s="460"/>
      <c r="AF24" s="461"/>
    </row>
    <row r="25" spans="1:34">
      <c r="A25" s="482"/>
      <c r="B25" s="483"/>
      <c r="C25" s="146">
        <v>0</v>
      </c>
      <c r="D25" s="147">
        <v>2</v>
      </c>
      <c r="E25" s="516" t="str">
        <f>B19</f>
        <v>Grotzová Aneta</v>
      </c>
      <c r="F25" s="517"/>
      <c r="G25" s="517"/>
      <c r="H25" s="518"/>
      <c r="I25" s="147">
        <v>3</v>
      </c>
      <c r="J25" s="516" t="str">
        <f>B20</f>
        <v>Kryslová Elvíra</v>
      </c>
      <c r="K25" s="517"/>
      <c r="L25" s="517"/>
      <c r="M25" s="517"/>
      <c r="N25" s="519"/>
      <c r="O25" s="167">
        <v>-1</v>
      </c>
      <c r="P25" s="168">
        <v>-3</v>
      </c>
      <c r="Q25" s="168">
        <v>-7</v>
      </c>
      <c r="R25" s="488"/>
      <c r="S25" s="488"/>
      <c r="T25" s="488"/>
      <c r="U25" s="488"/>
      <c r="V25" s="489"/>
      <c r="W25" s="148">
        <f t="shared" ref="W25:W29" si="8">COUNTIF(O25:V25,"&gt;0")</f>
        <v>0</v>
      </c>
      <c r="X25" s="147" t="s">
        <v>92</v>
      </c>
      <c r="Y25" s="464">
        <f t="shared" ref="Y25:Y29" si="9">COUNTIF(O25:V25,"&lt;0")</f>
        <v>3</v>
      </c>
      <c r="Z25" s="465"/>
      <c r="AA25" s="149"/>
      <c r="AB25" s="466" t="str">
        <f>B18</f>
        <v>Šimanovský Filip</v>
      </c>
      <c r="AC25" s="467"/>
      <c r="AD25" s="467"/>
      <c r="AE25" s="467"/>
      <c r="AF25" s="468"/>
    </row>
    <row r="26" spans="1:34">
      <c r="A26" s="469"/>
      <c r="B26" s="470"/>
      <c r="C26" s="150">
        <v>0</v>
      </c>
      <c r="D26" s="151">
        <v>4</v>
      </c>
      <c r="E26" s="512" t="str">
        <f>B21</f>
        <v>Hrabětová Kristýna</v>
      </c>
      <c r="F26" s="513"/>
      <c r="G26" s="513"/>
      <c r="H26" s="514"/>
      <c r="I26" s="151">
        <v>3</v>
      </c>
      <c r="J26" s="512" t="str">
        <f>B20</f>
        <v>Kryslová Elvíra</v>
      </c>
      <c r="K26" s="513"/>
      <c r="L26" s="513"/>
      <c r="M26" s="513"/>
      <c r="N26" s="515"/>
      <c r="O26" s="169">
        <v>-9</v>
      </c>
      <c r="P26" s="170">
        <v>8</v>
      </c>
      <c r="Q26" s="170">
        <v>-11</v>
      </c>
      <c r="R26" s="475">
        <v>7</v>
      </c>
      <c r="S26" s="475"/>
      <c r="T26" s="475">
        <v>-10</v>
      </c>
      <c r="U26" s="475"/>
      <c r="V26" s="476"/>
      <c r="W26" s="152">
        <f t="shared" si="8"/>
        <v>2</v>
      </c>
      <c r="X26" s="151" t="s">
        <v>92</v>
      </c>
      <c r="Y26" s="477">
        <f t="shared" si="9"/>
        <v>3</v>
      </c>
      <c r="Z26" s="478"/>
      <c r="AA26" s="153"/>
      <c r="AB26" s="479" t="str">
        <f>B19</f>
        <v>Grotzová Aneta</v>
      </c>
      <c r="AC26" s="480"/>
      <c r="AD26" s="480"/>
      <c r="AE26" s="480"/>
      <c r="AF26" s="481"/>
    </row>
    <row r="27" spans="1:34">
      <c r="A27" s="482"/>
      <c r="B27" s="483"/>
      <c r="C27" s="146">
        <v>0</v>
      </c>
      <c r="D27" s="147">
        <v>1</v>
      </c>
      <c r="E27" s="516" t="str">
        <f>B18</f>
        <v>Šimanovský Filip</v>
      </c>
      <c r="F27" s="517"/>
      <c r="G27" s="517"/>
      <c r="H27" s="518"/>
      <c r="I27" s="147">
        <v>2</v>
      </c>
      <c r="J27" s="516" t="str">
        <f>B19</f>
        <v>Grotzová Aneta</v>
      </c>
      <c r="K27" s="517"/>
      <c r="L27" s="517"/>
      <c r="M27" s="517"/>
      <c r="N27" s="519"/>
      <c r="O27" s="171">
        <v>3</v>
      </c>
      <c r="P27" s="172">
        <v>3</v>
      </c>
      <c r="Q27" s="172">
        <v>4</v>
      </c>
      <c r="R27" s="488"/>
      <c r="S27" s="488"/>
      <c r="T27" s="488"/>
      <c r="U27" s="488"/>
      <c r="V27" s="489"/>
      <c r="W27" s="148">
        <f t="shared" si="8"/>
        <v>3</v>
      </c>
      <c r="X27" s="147" t="s">
        <v>92</v>
      </c>
      <c r="Y27" s="464">
        <f t="shared" si="9"/>
        <v>0</v>
      </c>
      <c r="Z27" s="465"/>
      <c r="AA27" s="154"/>
      <c r="AB27" s="466" t="str">
        <f>B21</f>
        <v>Hrabětová Kristýna</v>
      </c>
      <c r="AC27" s="467"/>
      <c r="AD27" s="467"/>
      <c r="AE27" s="467"/>
      <c r="AF27" s="468"/>
    </row>
    <row r="28" spans="1:34">
      <c r="A28" s="469"/>
      <c r="B28" s="470"/>
      <c r="C28" s="150">
        <v>0</v>
      </c>
      <c r="D28" s="151">
        <v>2</v>
      </c>
      <c r="E28" s="512" t="str">
        <f>B19</f>
        <v>Grotzová Aneta</v>
      </c>
      <c r="F28" s="513"/>
      <c r="G28" s="513"/>
      <c r="H28" s="514"/>
      <c r="I28" s="151">
        <v>4</v>
      </c>
      <c r="J28" s="512" t="str">
        <f>B21</f>
        <v>Hrabětová Kristýna</v>
      </c>
      <c r="K28" s="513"/>
      <c r="L28" s="513"/>
      <c r="M28" s="513"/>
      <c r="N28" s="515"/>
      <c r="O28" s="169">
        <v>-5</v>
      </c>
      <c r="P28" s="170">
        <v>-2</v>
      </c>
      <c r="Q28" s="170">
        <v>-4</v>
      </c>
      <c r="R28" s="475"/>
      <c r="S28" s="475"/>
      <c r="T28" s="475"/>
      <c r="U28" s="475"/>
      <c r="V28" s="476"/>
      <c r="W28" s="152">
        <f t="shared" si="8"/>
        <v>0</v>
      </c>
      <c r="X28" s="151" t="s">
        <v>92</v>
      </c>
      <c r="Y28" s="477">
        <f t="shared" si="9"/>
        <v>3</v>
      </c>
      <c r="Z28" s="478"/>
      <c r="AA28" s="155"/>
      <c r="AB28" s="479" t="str">
        <f>B18</f>
        <v>Šimanovský Filip</v>
      </c>
      <c r="AC28" s="480"/>
      <c r="AD28" s="480"/>
      <c r="AE28" s="480"/>
      <c r="AF28" s="481"/>
    </row>
    <row r="29" spans="1:34" ht="16.5" thickBot="1">
      <c r="A29" s="495"/>
      <c r="B29" s="496"/>
      <c r="C29" s="156">
        <v>0</v>
      </c>
      <c r="D29" s="157">
        <v>3</v>
      </c>
      <c r="E29" s="520" t="str">
        <f>B20</f>
        <v>Kryslová Elvíra</v>
      </c>
      <c r="F29" s="521"/>
      <c r="G29" s="521"/>
      <c r="H29" s="522"/>
      <c r="I29" s="157">
        <v>1</v>
      </c>
      <c r="J29" s="520" t="str">
        <f>B18</f>
        <v>Šimanovský Filip</v>
      </c>
      <c r="K29" s="521"/>
      <c r="L29" s="521"/>
      <c r="M29" s="521"/>
      <c r="N29" s="523"/>
      <c r="O29" s="173">
        <v>-7</v>
      </c>
      <c r="P29" s="174">
        <v>-10</v>
      </c>
      <c r="Q29" s="174">
        <v>-9</v>
      </c>
      <c r="R29" s="501"/>
      <c r="S29" s="501"/>
      <c r="T29" s="501"/>
      <c r="U29" s="501"/>
      <c r="V29" s="502"/>
      <c r="W29" s="235">
        <f t="shared" si="8"/>
        <v>0</v>
      </c>
      <c r="X29" s="216" t="s">
        <v>92</v>
      </c>
      <c r="Y29" s="490">
        <f t="shared" si="9"/>
        <v>3</v>
      </c>
      <c r="Z29" s="491"/>
      <c r="AA29" s="158"/>
      <c r="AB29" s="492" t="str">
        <f>B19</f>
        <v>Grotzová Aneta</v>
      </c>
      <c r="AC29" s="493"/>
      <c r="AD29" s="493"/>
      <c r="AE29" s="493"/>
      <c r="AF29" s="494"/>
    </row>
    <row r="30" spans="1:34" ht="117" customHeight="1" thickTop="1" thickBot="1">
      <c r="A30" s="161"/>
      <c r="B30" s="161"/>
      <c r="C30" s="162"/>
      <c r="D30" s="103"/>
      <c r="E30" s="162"/>
      <c r="F30" s="162"/>
      <c r="G30" s="162"/>
      <c r="H30" s="162"/>
      <c r="I30" s="103"/>
      <c r="J30" s="162"/>
      <c r="K30" s="162"/>
      <c r="L30" s="162"/>
      <c r="M30" s="162"/>
      <c r="N30" s="162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63"/>
      <c r="AB30" s="164"/>
      <c r="AC30" s="164"/>
      <c r="AD30" s="164"/>
      <c r="AE30" s="164"/>
      <c r="AF30" s="164"/>
    </row>
    <row r="31" spans="1:34" ht="26.45" customHeight="1" thickTop="1" thickBot="1">
      <c r="A31" s="405" t="s">
        <v>81</v>
      </c>
      <c r="B31" s="406"/>
      <c r="C31" s="406"/>
      <c r="D31" s="406"/>
      <c r="E31" s="407" t="s">
        <v>103</v>
      </c>
      <c r="F31" s="408"/>
      <c r="G31" s="409">
        <f>Preslist!C4</f>
        <v>45550</v>
      </c>
      <c r="H31" s="410"/>
      <c r="I31" s="410"/>
      <c r="J31" s="411"/>
      <c r="K31" s="412" t="s">
        <v>2</v>
      </c>
      <c r="L31" s="413"/>
      <c r="M31" s="413"/>
      <c r="N31" s="413"/>
      <c r="O31" s="414"/>
      <c r="P31" s="415" t="s">
        <v>83</v>
      </c>
      <c r="Q31" s="416"/>
      <c r="R31" s="416"/>
      <c r="S31" s="417" t="s">
        <v>135</v>
      </c>
      <c r="T31" s="416"/>
      <c r="U31" s="416"/>
      <c r="V31" s="416"/>
      <c r="W31" s="416"/>
      <c r="X31" s="416"/>
      <c r="Y31" s="418"/>
      <c r="Z31" s="390" t="s">
        <v>84</v>
      </c>
      <c r="AA31" s="390"/>
      <c r="AB31" s="390"/>
      <c r="AC31" s="103"/>
      <c r="AD31" s="391"/>
      <c r="AE31" s="391"/>
      <c r="AF31" s="392"/>
    </row>
    <row r="32" spans="1:34" ht="25.5" thickTop="1" thickBot="1">
      <c r="A32" s="104" t="s">
        <v>85</v>
      </c>
      <c r="B32" s="393" t="s">
        <v>10</v>
      </c>
      <c r="C32" s="394"/>
      <c r="D32" s="394"/>
      <c r="E32" s="394"/>
      <c r="F32" s="394"/>
      <c r="G32" s="394"/>
      <c r="H32" s="394" t="s">
        <v>86</v>
      </c>
      <c r="I32" s="395"/>
      <c r="J32" s="396">
        <f>A33</f>
        <v>35</v>
      </c>
      <c r="K32" s="396"/>
      <c r="L32" s="396"/>
      <c r="M32" s="397">
        <f>A34</f>
        <v>41</v>
      </c>
      <c r="N32" s="396"/>
      <c r="O32" s="398"/>
      <c r="P32" s="396">
        <f>A35</f>
        <v>37</v>
      </c>
      <c r="Q32" s="396"/>
      <c r="R32" s="396"/>
      <c r="S32" s="397">
        <f>A36</f>
        <v>45</v>
      </c>
      <c r="T32" s="396"/>
      <c r="U32" s="396"/>
      <c r="V32" s="396"/>
      <c r="W32" s="399"/>
      <c r="X32" s="400" t="s">
        <v>87</v>
      </c>
      <c r="Y32" s="401"/>
      <c r="Z32" s="105" t="s">
        <v>88</v>
      </c>
      <c r="AA32" s="106" t="s">
        <v>89</v>
      </c>
      <c r="AB32" s="402" t="s">
        <v>90</v>
      </c>
      <c r="AC32" s="403"/>
      <c r="AD32" s="404"/>
      <c r="AE32" s="107" t="s">
        <v>91</v>
      </c>
      <c r="AF32" s="108" t="s">
        <v>88</v>
      </c>
      <c r="AG32" t="s">
        <v>285</v>
      </c>
      <c r="AH32" t="s">
        <v>286</v>
      </c>
    </row>
    <row r="33" spans="1:35" ht="21" thickTop="1">
      <c r="A33" s="109">
        <v>35</v>
      </c>
      <c r="B33" s="505" t="str">
        <f>VLOOKUP(A33,Preslist!A6:D121,3)</f>
        <v>Blecha Jan</v>
      </c>
      <c r="C33" s="505"/>
      <c r="D33" s="505"/>
      <c r="E33" s="505"/>
      <c r="F33" s="505"/>
      <c r="G33" s="505"/>
      <c r="H33" s="431" t="str">
        <f>VLOOKUP(A33,Preslist!A$6:D$91,4)</f>
        <v>TJ Sokol Plzeň V.</v>
      </c>
      <c r="I33" s="432"/>
      <c r="J33" s="390"/>
      <c r="K33" s="390"/>
      <c r="L33" s="390"/>
      <c r="M33" s="110">
        <f>W42</f>
        <v>0</v>
      </c>
      <c r="N33" s="111" t="s">
        <v>92</v>
      </c>
      <c r="O33" s="112">
        <f>Y42</f>
        <v>3</v>
      </c>
      <c r="P33" s="111">
        <f>Y44</f>
        <v>3</v>
      </c>
      <c r="Q33" s="111" t="s">
        <v>92</v>
      </c>
      <c r="R33" s="111">
        <f>W44</f>
        <v>1</v>
      </c>
      <c r="S33" s="433">
        <f>W39</f>
        <v>3</v>
      </c>
      <c r="T33" s="434"/>
      <c r="U33" s="111" t="s">
        <v>92</v>
      </c>
      <c r="V33" s="434">
        <f>Y39</f>
        <v>0</v>
      </c>
      <c r="W33" s="435"/>
      <c r="X33" s="419">
        <f>COUNTIF(M33,"=3")+COUNTIF(P33,"=3")+COUNTIF(S33,"=3")</f>
        <v>2</v>
      </c>
      <c r="Y33" s="420"/>
      <c r="Z33" s="115">
        <f>COUNTIF(O33,"=3")+COUNTIF(R33,"=3")+COUNTIF(V33,"=3")</f>
        <v>1</v>
      </c>
      <c r="AA33" s="116">
        <v>0</v>
      </c>
      <c r="AB33" s="114">
        <f>M33+P33+S33</f>
        <v>6</v>
      </c>
      <c r="AC33" s="103" t="s">
        <v>92</v>
      </c>
      <c r="AD33" s="113">
        <f>O33+R33+V33</f>
        <v>4</v>
      </c>
      <c r="AE33" s="117">
        <f>X33*2+Z33*1</f>
        <v>5</v>
      </c>
      <c r="AF33" s="118">
        <v>1</v>
      </c>
      <c r="AG33" s="338" t="s">
        <v>257</v>
      </c>
      <c r="AH33" s="338" t="s">
        <v>261</v>
      </c>
      <c r="AI33" s="338"/>
    </row>
    <row r="34" spans="1:35" ht="20.25">
      <c r="A34" s="119">
        <v>41</v>
      </c>
      <c r="B34" s="421" t="str">
        <f>VLOOKUP(A34,Preslist!A7:D122,3)</f>
        <v>Zoul Antonín</v>
      </c>
      <c r="C34" s="421"/>
      <c r="D34" s="421"/>
      <c r="E34" s="421"/>
      <c r="F34" s="421"/>
      <c r="G34" s="421"/>
      <c r="H34" s="422" t="str">
        <f>VLOOKUP(A34,Preslist!A$6:D$91,4)</f>
        <v>TJ Union Plzeň</v>
      </c>
      <c r="I34" s="423"/>
      <c r="J34" s="120">
        <f>Y42</f>
        <v>3</v>
      </c>
      <c r="K34" s="121" t="s">
        <v>92</v>
      </c>
      <c r="L34" s="122">
        <f>W42</f>
        <v>0</v>
      </c>
      <c r="M34" s="424"/>
      <c r="N34" s="425"/>
      <c r="O34" s="426"/>
      <c r="P34" s="121">
        <f>W40</f>
        <v>3</v>
      </c>
      <c r="Q34" s="121" t="s">
        <v>92</v>
      </c>
      <c r="R34" s="121">
        <f>Y40</f>
        <v>1</v>
      </c>
      <c r="S34" s="424">
        <f>W43</f>
        <v>0</v>
      </c>
      <c r="T34" s="425"/>
      <c r="U34" s="121" t="s">
        <v>92</v>
      </c>
      <c r="V34" s="425">
        <f>Y43</f>
        <v>3</v>
      </c>
      <c r="W34" s="427"/>
      <c r="X34" s="428">
        <f>COUNTIF(J34,"=3")+COUNTIF(P34,"=3")+COUNTIF(S34,"=3")</f>
        <v>2</v>
      </c>
      <c r="Y34" s="429"/>
      <c r="Z34" s="124">
        <f>COUNTIF(L34,"=3")+COUNTIF(R34,"=3")+COUNTIF(V34,"=3")</f>
        <v>1</v>
      </c>
      <c r="AA34" s="125">
        <v>0</v>
      </c>
      <c r="AB34" s="120">
        <v>6</v>
      </c>
      <c r="AC34" s="121" t="s">
        <v>92</v>
      </c>
      <c r="AD34" s="123">
        <f t="shared" ref="AD34" si="10">O34+R34+V34</f>
        <v>4</v>
      </c>
      <c r="AE34" s="126">
        <f t="shared" ref="AE34:AE36" si="11">X34*2+Z34*1</f>
        <v>5</v>
      </c>
      <c r="AF34" s="127">
        <v>2</v>
      </c>
      <c r="AG34" s="338" t="s">
        <v>257</v>
      </c>
      <c r="AH34" s="338" t="s">
        <v>262</v>
      </c>
      <c r="AI34" s="338"/>
    </row>
    <row r="35" spans="1:35" ht="20.25">
      <c r="A35" s="119">
        <v>37</v>
      </c>
      <c r="B35" s="421" t="str">
        <f>VLOOKUP(A35,Preslist!A8:D123,3)</f>
        <v>Pastuch Jan ml.</v>
      </c>
      <c r="C35" s="421"/>
      <c r="D35" s="421"/>
      <c r="E35" s="421"/>
      <c r="F35" s="421"/>
      <c r="G35" s="421"/>
      <c r="H35" s="422" t="str">
        <f>VLOOKUP(A35,Preslist!A$6:D$91,4)</f>
        <v>TJ Dobřany</v>
      </c>
      <c r="I35" s="423"/>
      <c r="J35" s="121">
        <f>W44</f>
        <v>1</v>
      </c>
      <c r="K35" s="121" t="s">
        <v>92</v>
      </c>
      <c r="L35" s="121">
        <f>Y44</f>
        <v>3</v>
      </c>
      <c r="M35" s="128">
        <f>Y40</f>
        <v>1</v>
      </c>
      <c r="N35" s="121" t="s">
        <v>92</v>
      </c>
      <c r="O35" s="122">
        <f>W40</f>
        <v>3</v>
      </c>
      <c r="P35" s="425"/>
      <c r="Q35" s="425"/>
      <c r="R35" s="425"/>
      <c r="S35" s="424">
        <f>Y41</f>
        <v>1</v>
      </c>
      <c r="T35" s="425"/>
      <c r="U35" s="121" t="s">
        <v>92</v>
      </c>
      <c r="V35" s="425">
        <f>W41</f>
        <v>3</v>
      </c>
      <c r="W35" s="427"/>
      <c r="X35" s="428">
        <f>COUNTIF(J35,"=3")+COUNTIF(M35,"=3")+COUNTIF(S35,"=3")</f>
        <v>0</v>
      </c>
      <c r="Y35" s="429"/>
      <c r="Z35" s="124">
        <f>COUNTIF(L35,"=3")+COUNTIF(O35,"=3")+COUNTIF(V35,"=3")</f>
        <v>3</v>
      </c>
      <c r="AA35" s="125">
        <v>0</v>
      </c>
      <c r="AB35" s="120">
        <v>3</v>
      </c>
      <c r="AC35" s="129" t="s">
        <v>92</v>
      </c>
      <c r="AD35" s="123">
        <v>9</v>
      </c>
      <c r="AE35" s="126">
        <f t="shared" si="11"/>
        <v>3</v>
      </c>
      <c r="AF35" s="127">
        <f t="shared" ref="AF35" si="12">RANK(AE35,AE$3:AE$6)</f>
        <v>4</v>
      </c>
      <c r="AG35" s="338"/>
      <c r="AH35" s="338"/>
      <c r="AI35" s="338"/>
    </row>
    <row r="36" spans="1:35" ht="21" thickBot="1">
      <c r="A36" s="130">
        <v>45</v>
      </c>
      <c r="B36" s="436" t="str">
        <f>VLOOKUP(A36,Preslist!A9:D124,3)</f>
        <v>Ligeza Tomáš</v>
      </c>
      <c r="C36" s="436"/>
      <c r="D36" s="436"/>
      <c r="E36" s="436"/>
      <c r="F36" s="436"/>
      <c r="G36" s="436"/>
      <c r="H36" s="437" t="str">
        <f>VLOOKUP(A36,Preslist!A$6:D$91,4)</f>
        <v>TJ Sokol Plzeň V.</v>
      </c>
      <c r="I36" s="438"/>
      <c r="J36" s="131">
        <f>Y39</f>
        <v>0</v>
      </c>
      <c r="K36" s="131" t="s">
        <v>92</v>
      </c>
      <c r="L36" s="131">
        <f>W39</f>
        <v>3</v>
      </c>
      <c r="M36" s="132">
        <f>Y43</f>
        <v>3</v>
      </c>
      <c r="N36" s="131" t="s">
        <v>92</v>
      </c>
      <c r="O36" s="133">
        <f>W43</f>
        <v>0</v>
      </c>
      <c r="P36" s="131">
        <f>W41</f>
        <v>3</v>
      </c>
      <c r="Q36" s="131" t="s">
        <v>92</v>
      </c>
      <c r="R36" s="131">
        <f>Y41</f>
        <v>1</v>
      </c>
      <c r="S36" s="439"/>
      <c r="T36" s="440"/>
      <c r="U36" s="440"/>
      <c r="V36" s="440"/>
      <c r="W36" s="441"/>
      <c r="X36" s="442">
        <f>COUNTIF(J36,"=3")+COUNTIF(M36,"=3")+COUNTIF(P36,"=3")</f>
        <v>2</v>
      </c>
      <c r="Y36" s="443"/>
      <c r="Z36" s="136">
        <f>COUNTIF(L36,"=3")+COUNTIF(O36,"=3")+COUNTIF(R36,"=3")</f>
        <v>1</v>
      </c>
      <c r="AA36" s="137">
        <v>0</v>
      </c>
      <c r="AB36" s="135">
        <f t="shared" ref="AB36" si="13">M36+P36+S36</f>
        <v>6</v>
      </c>
      <c r="AC36" s="131" t="s">
        <v>92</v>
      </c>
      <c r="AD36" s="134">
        <v>4</v>
      </c>
      <c r="AE36" s="138">
        <f t="shared" si="11"/>
        <v>5</v>
      </c>
      <c r="AF36" s="139">
        <v>3</v>
      </c>
      <c r="AG36" s="338" t="s">
        <v>257</v>
      </c>
      <c r="AH36" s="338" t="s">
        <v>263</v>
      </c>
      <c r="AI36" s="338"/>
    </row>
    <row r="37" spans="1:35" ht="21.75" thickTop="1" thickBot="1">
      <c r="A37" s="444" t="s">
        <v>93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6"/>
    </row>
    <row r="38" spans="1:35" ht="17.25" thickTop="1" thickBot="1">
      <c r="A38" s="447" t="s">
        <v>94</v>
      </c>
      <c r="B38" s="416"/>
      <c r="C38" s="140" t="s">
        <v>95</v>
      </c>
      <c r="D38" s="447" t="s">
        <v>96</v>
      </c>
      <c r="E38" s="416"/>
      <c r="F38" s="416"/>
      <c r="G38" s="416"/>
      <c r="H38" s="416"/>
      <c r="I38" s="416"/>
      <c r="J38" s="416"/>
      <c r="K38" s="416"/>
      <c r="L38" s="416"/>
      <c r="M38" s="416"/>
      <c r="N38" s="448"/>
      <c r="O38" s="141" t="s">
        <v>97</v>
      </c>
      <c r="P38" s="142" t="s">
        <v>98</v>
      </c>
      <c r="Q38" s="142" t="s">
        <v>99</v>
      </c>
      <c r="R38" s="462" t="s">
        <v>100</v>
      </c>
      <c r="S38" s="462"/>
      <c r="T38" s="462" t="s">
        <v>87</v>
      </c>
      <c r="U38" s="462"/>
      <c r="V38" s="463"/>
      <c r="W38" s="416" t="s">
        <v>101</v>
      </c>
      <c r="X38" s="416"/>
      <c r="Y38" s="390"/>
      <c r="Z38" s="390"/>
      <c r="AA38" s="447" t="s">
        <v>102</v>
      </c>
      <c r="AB38" s="416"/>
      <c r="AC38" s="416"/>
      <c r="AD38" s="416"/>
      <c r="AE38" s="416"/>
      <c r="AF38" s="448"/>
    </row>
    <row r="39" spans="1:35" ht="16.5" thickTop="1">
      <c r="A39" s="449"/>
      <c r="B39" s="450"/>
      <c r="C39" s="143">
        <v>0</v>
      </c>
      <c r="D39" s="144">
        <v>1</v>
      </c>
      <c r="E39" s="508" t="str">
        <f>B33</f>
        <v>Blecha Jan</v>
      </c>
      <c r="F39" s="509"/>
      <c r="G39" s="509"/>
      <c r="H39" s="510"/>
      <c r="I39" s="144">
        <v>4</v>
      </c>
      <c r="J39" s="508" t="str">
        <f>B36</f>
        <v>Ligeza Tomáš</v>
      </c>
      <c r="K39" s="509"/>
      <c r="L39" s="509"/>
      <c r="M39" s="509"/>
      <c r="N39" s="511"/>
      <c r="O39" s="165">
        <v>5</v>
      </c>
      <c r="P39" s="166">
        <v>3</v>
      </c>
      <c r="Q39" s="166">
        <v>9</v>
      </c>
      <c r="R39" s="455"/>
      <c r="S39" s="455"/>
      <c r="T39" s="455"/>
      <c r="U39" s="455"/>
      <c r="V39" s="456"/>
      <c r="W39" s="236">
        <f>COUNTIF(O39:V39,"&gt;0")</f>
        <v>3</v>
      </c>
      <c r="X39" s="144" t="s">
        <v>92</v>
      </c>
      <c r="Y39" s="457">
        <f>COUNTIF(O39:V39,"&lt;0")</f>
        <v>0</v>
      </c>
      <c r="Z39" s="458"/>
      <c r="AA39" s="145"/>
      <c r="AB39" s="459" t="str">
        <f>B35</f>
        <v>Pastuch Jan ml.</v>
      </c>
      <c r="AC39" s="460"/>
      <c r="AD39" s="460"/>
      <c r="AE39" s="460"/>
      <c r="AF39" s="461"/>
    </row>
    <row r="40" spans="1:35">
      <c r="A40" s="482"/>
      <c r="B40" s="483"/>
      <c r="C40" s="146">
        <v>0</v>
      </c>
      <c r="D40" s="147">
        <v>2</v>
      </c>
      <c r="E40" s="516" t="str">
        <f>B34</f>
        <v>Zoul Antonín</v>
      </c>
      <c r="F40" s="517"/>
      <c r="G40" s="517"/>
      <c r="H40" s="518"/>
      <c r="I40" s="147">
        <v>3</v>
      </c>
      <c r="J40" s="516" t="str">
        <f>B35</f>
        <v>Pastuch Jan ml.</v>
      </c>
      <c r="K40" s="517"/>
      <c r="L40" s="517"/>
      <c r="M40" s="517"/>
      <c r="N40" s="519"/>
      <c r="O40" s="167">
        <v>-10</v>
      </c>
      <c r="P40" s="168">
        <v>7</v>
      </c>
      <c r="Q40" s="168">
        <v>9</v>
      </c>
      <c r="R40" s="488">
        <v>4</v>
      </c>
      <c r="S40" s="488"/>
      <c r="T40" s="488"/>
      <c r="U40" s="488"/>
      <c r="V40" s="489"/>
      <c r="W40" s="148">
        <f t="shared" ref="W40:W44" si="14">COUNTIF(O40:V40,"&gt;0")</f>
        <v>3</v>
      </c>
      <c r="X40" s="147" t="s">
        <v>92</v>
      </c>
      <c r="Y40" s="464">
        <f t="shared" ref="Y40:Y44" si="15">COUNTIF(O40:V40,"&lt;0")</f>
        <v>1</v>
      </c>
      <c r="Z40" s="465"/>
      <c r="AA40" s="149"/>
      <c r="AB40" s="466" t="str">
        <f>B33</f>
        <v>Blecha Jan</v>
      </c>
      <c r="AC40" s="467"/>
      <c r="AD40" s="467"/>
      <c r="AE40" s="467"/>
      <c r="AF40" s="468"/>
    </row>
    <row r="41" spans="1:35">
      <c r="A41" s="469"/>
      <c r="B41" s="470"/>
      <c r="C41" s="150">
        <v>0</v>
      </c>
      <c r="D41" s="151">
        <v>4</v>
      </c>
      <c r="E41" s="512" t="str">
        <f>B36</f>
        <v>Ligeza Tomáš</v>
      </c>
      <c r="F41" s="513"/>
      <c r="G41" s="513"/>
      <c r="H41" s="514"/>
      <c r="I41" s="151">
        <v>3</v>
      </c>
      <c r="J41" s="512" t="str">
        <f>B35</f>
        <v>Pastuch Jan ml.</v>
      </c>
      <c r="K41" s="513"/>
      <c r="L41" s="513"/>
      <c r="M41" s="513"/>
      <c r="N41" s="515"/>
      <c r="O41" s="169">
        <v>6</v>
      </c>
      <c r="P41" s="170">
        <v>-8</v>
      </c>
      <c r="Q41" s="170">
        <v>8</v>
      </c>
      <c r="R41" s="475">
        <v>9</v>
      </c>
      <c r="S41" s="475"/>
      <c r="T41" s="475"/>
      <c r="U41" s="475"/>
      <c r="V41" s="476"/>
      <c r="W41" s="152">
        <f t="shared" si="14"/>
        <v>3</v>
      </c>
      <c r="X41" s="151" t="s">
        <v>92</v>
      </c>
      <c r="Y41" s="532">
        <f t="shared" ref="Y41" si="16">COUNTIF(O41:V41,"&lt;0")</f>
        <v>1</v>
      </c>
      <c r="Z41" s="533"/>
      <c r="AA41" s="153"/>
      <c r="AB41" s="479" t="str">
        <f>B34</f>
        <v>Zoul Antonín</v>
      </c>
      <c r="AC41" s="480"/>
      <c r="AD41" s="480"/>
      <c r="AE41" s="480"/>
      <c r="AF41" s="481"/>
    </row>
    <row r="42" spans="1:35">
      <c r="A42" s="482"/>
      <c r="B42" s="483"/>
      <c r="C42" s="146">
        <v>0</v>
      </c>
      <c r="D42" s="147">
        <v>1</v>
      </c>
      <c r="E42" s="516" t="str">
        <f>B33</f>
        <v>Blecha Jan</v>
      </c>
      <c r="F42" s="517"/>
      <c r="G42" s="517"/>
      <c r="H42" s="518"/>
      <c r="I42" s="147">
        <v>2</v>
      </c>
      <c r="J42" s="516" t="str">
        <f>B34</f>
        <v>Zoul Antonín</v>
      </c>
      <c r="K42" s="517"/>
      <c r="L42" s="517"/>
      <c r="M42" s="517"/>
      <c r="N42" s="519"/>
      <c r="O42" s="171">
        <v>-9</v>
      </c>
      <c r="P42" s="172">
        <v>-11</v>
      </c>
      <c r="Q42" s="172">
        <v>-9</v>
      </c>
      <c r="R42" s="488"/>
      <c r="S42" s="488"/>
      <c r="T42" s="488"/>
      <c r="U42" s="488"/>
      <c r="V42" s="489"/>
      <c r="W42" s="288">
        <f t="shared" si="14"/>
        <v>0</v>
      </c>
      <c r="X42" s="147" t="s">
        <v>92</v>
      </c>
      <c r="Y42" s="464">
        <f t="shared" si="15"/>
        <v>3</v>
      </c>
      <c r="Z42" s="465"/>
      <c r="AA42" s="154"/>
      <c r="AB42" s="466" t="str">
        <f>B36</f>
        <v>Ligeza Tomáš</v>
      </c>
      <c r="AC42" s="467"/>
      <c r="AD42" s="467"/>
      <c r="AE42" s="467"/>
      <c r="AF42" s="468"/>
    </row>
    <row r="43" spans="1:35">
      <c r="A43" s="469"/>
      <c r="B43" s="470"/>
      <c r="C43" s="150">
        <v>0</v>
      </c>
      <c r="D43" s="151">
        <v>2</v>
      </c>
      <c r="E43" s="512" t="str">
        <f>B34</f>
        <v>Zoul Antonín</v>
      </c>
      <c r="F43" s="513"/>
      <c r="G43" s="513"/>
      <c r="H43" s="514"/>
      <c r="I43" s="151">
        <v>4</v>
      </c>
      <c r="J43" s="512" t="str">
        <f>B36</f>
        <v>Ligeza Tomáš</v>
      </c>
      <c r="K43" s="513"/>
      <c r="L43" s="513"/>
      <c r="M43" s="513"/>
      <c r="N43" s="515"/>
      <c r="O43" s="169">
        <v>-8</v>
      </c>
      <c r="P43" s="170">
        <v>-7</v>
      </c>
      <c r="Q43" s="170">
        <v>-13</v>
      </c>
      <c r="R43" s="475"/>
      <c r="S43" s="475"/>
      <c r="T43" s="475"/>
      <c r="U43" s="475"/>
      <c r="V43" s="476"/>
      <c r="W43" s="287">
        <f t="shared" si="14"/>
        <v>0</v>
      </c>
      <c r="X43" s="151" t="s">
        <v>92</v>
      </c>
      <c r="Y43" s="477">
        <f t="shared" si="15"/>
        <v>3</v>
      </c>
      <c r="Z43" s="478"/>
      <c r="AA43" s="155"/>
      <c r="AB43" s="479" t="str">
        <f>B33</f>
        <v>Blecha Jan</v>
      </c>
      <c r="AC43" s="480"/>
      <c r="AD43" s="480"/>
      <c r="AE43" s="480"/>
      <c r="AF43" s="481"/>
    </row>
    <row r="44" spans="1:35" ht="16.5" thickBot="1">
      <c r="A44" s="495"/>
      <c r="B44" s="496"/>
      <c r="C44" s="156">
        <v>0</v>
      </c>
      <c r="D44" s="157">
        <v>3</v>
      </c>
      <c r="E44" s="520" t="str">
        <f>B35</f>
        <v>Pastuch Jan ml.</v>
      </c>
      <c r="F44" s="521"/>
      <c r="G44" s="521"/>
      <c r="H44" s="522"/>
      <c r="I44" s="157">
        <v>1</v>
      </c>
      <c r="J44" s="520" t="str">
        <f>B33</f>
        <v>Blecha Jan</v>
      </c>
      <c r="K44" s="521"/>
      <c r="L44" s="521"/>
      <c r="M44" s="521"/>
      <c r="N44" s="523"/>
      <c r="O44" s="173">
        <v>-6</v>
      </c>
      <c r="P44" s="174">
        <v>-1</v>
      </c>
      <c r="Q44" s="174">
        <v>5</v>
      </c>
      <c r="R44" s="501">
        <v>-6</v>
      </c>
      <c r="S44" s="501"/>
      <c r="T44" s="501"/>
      <c r="U44" s="501"/>
      <c r="V44" s="502"/>
      <c r="W44" s="235">
        <f t="shared" si="14"/>
        <v>1</v>
      </c>
      <c r="X44" s="216" t="s">
        <v>92</v>
      </c>
      <c r="Y44" s="490">
        <f t="shared" si="15"/>
        <v>3</v>
      </c>
      <c r="Z44" s="491"/>
      <c r="AA44" s="158"/>
      <c r="AB44" s="492" t="str">
        <f>B34</f>
        <v>Zoul Antonín</v>
      </c>
      <c r="AC44" s="493"/>
      <c r="AD44" s="493"/>
      <c r="AE44" s="493"/>
      <c r="AF44" s="494"/>
    </row>
    <row r="45" spans="1:35" ht="37.5" customHeight="1" thickTop="1" thickBo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29"/>
      <c r="AF45" s="103"/>
    </row>
    <row r="46" spans="1:35" ht="26.45" customHeight="1" thickTop="1" thickBot="1">
      <c r="A46" s="405" t="s">
        <v>81</v>
      </c>
      <c r="B46" s="406"/>
      <c r="C46" s="406"/>
      <c r="D46" s="406"/>
      <c r="E46" s="407" t="s">
        <v>104</v>
      </c>
      <c r="F46" s="408"/>
      <c r="G46" s="409">
        <f>Preslist!C4</f>
        <v>45550</v>
      </c>
      <c r="H46" s="410"/>
      <c r="I46" s="410"/>
      <c r="J46" s="411"/>
      <c r="K46" s="412" t="s">
        <v>2</v>
      </c>
      <c r="L46" s="413"/>
      <c r="M46" s="413"/>
      <c r="N46" s="413"/>
      <c r="O46" s="414"/>
      <c r="P46" s="415" t="s">
        <v>83</v>
      </c>
      <c r="Q46" s="416"/>
      <c r="R46" s="416"/>
      <c r="S46" s="417" t="s">
        <v>135</v>
      </c>
      <c r="T46" s="416"/>
      <c r="U46" s="416"/>
      <c r="V46" s="416"/>
      <c r="W46" s="416"/>
      <c r="X46" s="416"/>
      <c r="Y46" s="418"/>
      <c r="Z46" s="390" t="s">
        <v>84</v>
      </c>
      <c r="AA46" s="390"/>
      <c r="AB46" s="390"/>
      <c r="AC46" s="103"/>
      <c r="AD46" s="391"/>
      <c r="AE46" s="391"/>
      <c r="AF46" s="392"/>
    </row>
    <row r="47" spans="1:35" ht="25.5" thickTop="1" thickBot="1">
      <c r="A47" s="104" t="s">
        <v>85</v>
      </c>
      <c r="B47" s="393" t="s">
        <v>10</v>
      </c>
      <c r="C47" s="394"/>
      <c r="D47" s="394"/>
      <c r="E47" s="394"/>
      <c r="F47" s="394"/>
      <c r="G47" s="394"/>
      <c r="H47" s="394" t="s">
        <v>86</v>
      </c>
      <c r="I47" s="395"/>
      <c r="J47" s="396">
        <f>A48</f>
        <v>36</v>
      </c>
      <c r="K47" s="396"/>
      <c r="L47" s="396"/>
      <c r="M47" s="397">
        <f>A49</f>
        <v>42</v>
      </c>
      <c r="N47" s="396"/>
      <c r="O47" s="398"/>
      <c r="P47" s="396">
        <f>A50</f>
        <v>38</v>
      </c>
      <c r="Q47" s="396"/>
      <c r="R47" s="396"/>
      <c r="S47" s="397">
        <f>A51</f>
        <v>47</v>
      </c>
      <c r="T47" s="396"/>
      <c r="U47" s="396"/>
      <c r="V47" s="396"/>
      <c r="W47" s="399"/>
      <c r="X47" s="400" t="s">
        <v>87</v>
      </c>
      <c r="Y47" s="401"/>
      <c r="Z47" s="105" t="s">
        <v>88</v>
      </c>
      <c r="AA47" s="106" t="s">
        <v>89</v>
      </c>
      <c r="AB47" s="402" t="s">
        <v>90</v>
      </c>
      <c r="AC47" s="403"/>
      <c r="AD47" s="404"/>
      <c r="AE47" s="107" t="s">
        <v>91</v>
      </c>
      <c r="AF47" s="108" t="s">
        <v>88</v>
      </c>
      <c r="AG47" t="s">
        <v>285</v>
      </c>
      <c r="AH47" t="s">
        <v>286</v>
      </c>
    </row>
    <row r="48" spans="1:35" ht="21" thickTop="1">
      <c r="A48" s="109">
        <v>36</v>
      </c>
      <c r="B48" s="430" t="str">
        <f>VLOOKUP(A48,Preslist!A6:D136,3)</f>
        <v>Drnec Václav</v>
      </c>
      <c r="C48" s="430"/>
      <c r="D48" s="430"/>
      <c r="E48" s="430"/>
      <c r="F48" s="430"/>
      <c r="G48" s="430"/>
      <c r="H48" s="431" t="str">
        <f>VLOOKUP(A48,Preslist!A$6:D$91,4)</f>
        <v>TJ Dobřany</v>
      </c>
      <c r="I48" s="432"/>
      <c r="J48" s="390"/>
      <c r="K48" s="390"/>
      <c r="L48" s="390"/>
      <c r="M48" s="110">
        <f>W57</f>
        <v>0</v>
      </c>
      <c r="N48" s="111" t="s">
        <v>92</v>
      </c>
      <c r="O48" s="112">
        <f>Y57</f>
        <v>3</v>
      </c>
      <c r="P48" s="111">
        <f>Y59</f>
        <v>3</v>
      </c>
      <c r="Q48" s="111" t="s">
        <v>92</v>
      </c>
      <c r="R48" s="111">
        <f>W59</f>
        <v>0</v>
      </c>
      <c r="S48" s="433">
        <f>W54</f>
        <v>3</v>
      </c>
      <c r="T48" s="434"/>
      <c r="U48" s="111" t="s">
        <v>92</v>
      </c>
      <c r="V48" s="434">
        <f>Y54</f>
        <v>1</v>
      </c>
      <c r="W48" s="435"/>
      <c r="X48" s="419">
        <f>COUNTIF(M48,"=3")+COUNTIF(P48,"=3")+COUNTIF(S48,"=3")</f>
        <v>2</v>
      </c>
      <c r="Y48" s="420"/>
      <c r="Z48" s="115">
        <f>COUNTIF(O48,"=3")+COUNTIF(R48,"=3")+COUNTIF(V48,"=3")</f>
        <v>1</v>
      </c>
      <c r="AA48" s="116">
        <v>0</v>
      </c>
      <c r="AB48" s="114">
        <f>M48+P48+S48</f>
        <v>6</v>
      </c>
      <c r="AC48" s="103" t="s">
        <v>92</v>
      </c>
      <c r="AD48" s="113">
        <f>O48+R48+V48</f>
        <v>4</v>
      </c>
      <c r="AE48" s="117">
        <f>X48*2+Z48*1</f>
        <v>5</v>
      </c>
      <c r="AF48" s="118">
        <f>RANK(AE48,AE$3:AE$6)</f>
        <v>2</v>
      </c>
      <c r="AG48" s="338" t="s">
        <v>257</v>
      </c>
      <c r="AH48" s="338" t="s">
        <v>258</v>
      </c>
      <c r="AI48" s="338"/>
    </row>
    <row r="49" spans="1:35" ht="20.25">
      <c r="A49" s="119">
        <v>42</v>
      </c>
      <c r="B49" s="421" t="str">
        <f>VLOOKUP(A49,Preslist!A7:D137,3)</f>
        <v>Tlapa Martin</v>
      </c>
      <c r="C49" s="421"/>
      <c r="D49" s="421"/>
      <c r="E49" s="421"/>
      <c r="F49" s="421"/>
      <c r="G49" s="421"/>
      <c r="H49" s="422" t="str">
        <f>VLOOKUP(A49,Preslist!A$6:D$91,4)</f>
        <v>TJ Sokol Plzeň V.</v>
      </c>
      <c r="I49" s="423"/>
      <c r="J49" s="120">
        <f>Y57</f>
        <v>3</v>
      </c>
      <c r="K49" s="121" t="s">
        <v>92</v>
      </c>
      <c r="L49" s="122">
        <f>W57</f>
        <v>0</v>
      </c>
      <c r="M49" s="424"/>
      <c r="N49" s="425"/>
      <c r="O49" s="426"/>
      <c r="P49" s="121">
        <f>W55</f>
        <v>0</v>
      </c>
      <c r="Q49" s="121" t="s">
        <v>92</v>
      </c>
      <c r="R49" s="121">
        <f>Y55</f>
        <v>3</v>
      </c>
      <c r="S49" s="424">
        <f>W58</f>
        <v>3</v>
      </c>
      <c r="T49" s="425"/>
      <c r="U49" s="121" t="s">
        <v>92</v>
      </c>
      <c r="V49" s="425">
        <f>Y58</f>
        <v>0</v>
      </c>
      <c r="W49" s="427"/>
      <c r="X49" s="428">
        <f>COUNTIF(J49,"=3")+COUNTIF(P49,"=3")+COUNTIF(S49,"=3")</f>
        <v>2</v>
      </c>
      <c r="Y49" s="429"/>
      <c r="Z49" s="124">
        <f>COUNTIF(L49,"=3")+COUNTIF(R49,"=3")+COUNTIF(V49,"=3")</f>
        <v>1</v>
      </c>
      <c r="AA49" s="125">
        <v>0</v>
      </c>
      <c r="AB49" s="120">
        <v>6</v>
      </c>
      <c r="AC49" s="121" t="s">
        <v>92</v>
      </c>
      <c r="AD49" s="123">
        <f t="shared" ref="AD49" si="17">O49+R49+V49</f>
        <v>3</v>
      </c>
      <c r="AE49" s="126">
        <f t="shared" ref="AE49:AE51" si="18">X49*2+Z49*1</f>
        <v>5</v>
      </c>
      <c r="AF49" s="127">
        <v>1</v>
      </c>
      <c r="AG49" s="338" t="s">
        <v>257</v>
      </c>
      <c r="AH49" s="338" t="s">
        <v>259</v>
      </c>
      <c r="AI49" s="338"/>
    </row>
    <row r="50" spans="1:35" ht="20.25">
      <c r="A50" s="119">
        <v>38</v>
      </c>
      <c r="B50" s="421" t="str">
        <f>VLOOKUP(A50,Preslist!A8:D138,3)</f>
        <v>Hrotek Filip</v>
      </c>
      <c r="C50" s="421"/>
      <c r="D50" s="421"/>
      <c r="E50" s="421"/>
      <c r="F50" s="421"/>
      <c r="G50" s="421"/>
      <c r="H50" s="422" t="str">
        <f>VLOOKUP(A50,Preslist!A$6:D$91,4)</f>
        <v>SVČ RADOVÁNEK</v>
      </c>
      <c r="I50" s="423"/>
      <c r="J50" s="121">
        <f>W59</f>
        <v>0</v>
      </c>
      <c r="K50" s="121" t="s">
        <v>92</v>
      </c>
      <c r="L50" s="121">
        <f>Y59</f>
        <v>3</v>
      </c>
      <c r="M50" s="128">
        <f>Y55</f>
        <v>3</v>
      </c>
      <c r="N50" s="121" t="s">
        <v>92</v>
      </c>
      <c r="O50" s="122">
        <f>W55</f>
        <v>0</v>
      </c>
      <c r="P50" s="425"/>
      <c r="Q50" s="425"/>
      <c r="R50" s="425"/>
      <c r="S50" s="424">
        <f>Y56</f>
        <v>3</v>
      </c>
      <c r="T50" s="425"/>
      <c r="U50" s="121" t="s">
        <v>92</v>
      </c>
      <c r="V50" s="425">
        <f>W56</f>
        <v>1</v>
      </c>
      <c r="W50" s="427"/>
      <c r="X50" s="428">
        <f>COUNTIF(J50,"=3")+COUNTIF(M50,"=3")+COUNTIF(S50,"=3")</f>
        <v>2</v>
      </c>
      <c r="Y50" s="429"/>
      <c r="Z50" s="124">
        <f>COUNTIF(L50,"=3")+COUNTIF(O50,"=3")+COUNTIF(V50,"=3")</f>
        <v>1</v>
      </c>
      <c r="AA50" s="125">
        <v>0</v>
      </c>
      <c r="AB50" s="120">
        <f t="shared" ref="AB50" si="19">M50+P50+S50</f>
        <v>6</v>
      </c>
      <c r="AC50" s="129" t="s">
        <v>92</v>
      </c>
      <c r="AD50" s="123">
        <v>4</v>
      </c>
      <c r="AE50" s="126">
        <f t="shared" si="18"/>
        <v>5</v>
      </c>
      <c r="AF50" s="127">
        <v>3</v>
      </c>
      <c r="AG50" s="338" t="s">
        <v>257</v>
      </c>
      <c r="AH50" s="338" t="s">
        <v>260</v>
      </c>
      <c r="AI50" s="338"/>
    </row>
    <row r="51" spans="1:35" ht="21" thickBot="1">
      <c r="A51" s="130">
        <v>47</v>
      </c>
      <c r="B51" s="436" t="str">
        <f>VLOOKUP(A51,Preslist!A9:D139,3)</f>
        <v>Hoffmann Martin</v>
      </c>
      <c r="C51" s="436"/>
      <c r="D51" s="436"/>
      <c r="E51" s="436"/>
      <c r="F51" s="436"/>
      <c r="G51" s="436"/>
      <c r="H51" s="437" t="str">
        <f>VLOOKUP(A51,Preslist!A$6:D$91,4)</f>
        <v>TJ Sokol Plzeň V.</v>
      </c>
      <c r="I51" s="438"/>
      <c r="J51" s="131">
        <f>Y54</f>
        <v>1</v>
      </c>
      <c r="K51" s="131" t="s">
        <v>92</v>
      </c>
      <c r="L51" s="131">
        <f>W54</f>
        <v>3</v>
      </c>
      <c r="M51" s="132">
        <f>Y58</f>
        <v>0</v>
      </c>
      <c r="N51" s="131" t="s">
        <v>92</v>
      </c>
      <c r="O51" s="133">
        <f>W58</f>
        <v>3</v>
      </c>
      <c r="P51" s="131">
        <f>W56</f>
        <v>1</v>
      </c>
      <c r="Q51" s="131" t="s">
        <v>92</v>
      </c>
      <c r="R51" s="131">
        <f>Y56</f>
        <v>3</v>
      </c>
      <c r="S51" s="439"/>
      <c r="T51" s="440"/>
      <c r="U51" s="440"/>
      <c r="V51" s="440"/>
      <c r="W51" s="441"/>
      <c r="X51" s="442">
        <f>COUNTIF(J51,"=3")+COUNTIF(M51,"=3")+COUNTIF(P51,"=3")</f>
        <v>0</v>
      </c>
      <c r="Y51" s="443"/>
      <c r="Z51" s="136">
        <f>COUNTIF(L51,"=3")+COUNTIF(O51,"=3")+COUNTIF(R51,"=3")</f>
        <v>3</v>
      </c>
      <c r="AA51" s="137">
        <v>0</v>
      </c>
      <c r="AB51" s="135">
        <v>2</v>
      </c>
      <c r="AC51" s="131" t="s">
        <v>92</v>
      </c>
      <c r="AD51" s="134">
        <v>9</v>
      </c>
      <c r="AE51" s="138">
        <f t="shared" si="18"/>
        <v>3</v>
      </c>
      <c r="AF51" s="139">
        <f t="shared" ref="AF51" si="20">RANK(AE51,AE$3:AE$6)</f>
        <v>4</v>
      </c>
      <c r="AG51" s="338"/>
      <c r="AH51" s="338"/>
      <c r="AI51" s="338"/>
    </row>
    <row r="52" spans="1:35" ht="21.75" thickTop="1" thickBot="1">
      <c r="A52" s="444" t="s">
        <v>93</v>
      </c>
      <c r="B52" s="445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6"/>
    </row>
    <row r="53" spans="1:35" ht="17.25" thickTop="1" thickBot="1">
      <c r="A53" s="447" t="s">
        <v>94</v>
      </c>
      <c r="B53" s="416"/>
      <c r="C53" s="140" t="s">
        <v>95</v>
      </c>
      <c r="D53" s="447" t="s">
        <v>96</v>
      </c>
      <c r="E53" s="416"/>
      <c r="F53" s="416"/>
      <c r="G53" s="416"/>
      <c r="H53" s="416"/>
      <c r="I53" s="416"/>
      <c r="J53" s="416"/>
      <c r="K53" s="416"/>
      <c r="L53" s="416"/>
      <c r="M53" s="416"/>
      <c r="N53" s="448"/>
      <c r="O53" s="141" t="s">
        <v>97</v>
      </c>
      <c r="P53" s="142" t="s">
        <v>98</v>
      </c>
      <c r="Q53" s="142" t="s">
        <v>99</v>
      </c>
      <c r="R53" s="462" t="s">
        <v>100</v>
      </c>
      <c r="S53" s="462"/>
      <c r="T53" s="462" t="s">
        <v>87</v>
      </c>
      <c r="U53" s="462"/>
      <c r="V53" s="463"/>
      <c r="W53" s="416" t="s">
        <v>101</v>
      </c>
      <c r="X53" s="416"/>
      <c r="Y53" s="390"/>
      <c r="Z53" s="390"/>
      <c r="AA53" s="447" t="s">
        <v>102</v>
      </c>
      <c r="AB53" s="416"/>
      <c r="AC53" s="416"/>
      <c r="AD53" s="416"/>
      <c r="AE53" s="416"/>
      <c r="AF53" s="448"/>
    </row>
    <row r="54" spans="1:35" ht="16.5" thickTop="1">
      <c r="A54" s="449"/>
      <c r="B54" s="450"/>
      <c r="C54" s="143">
        <v>0</v>
      </c>
      <c r="D54" s="144">
        <v>1</v>
      </c>
      <c r="E54" s="508" t="str">
        <f>B48</f>
        <v>Drnec Václav</v>
      </c>
      <c r="F54" s="509"/>
      <c r="G54" s="509"/>
      <c r="H54" s="510"/>
      <c r="I54" s="144">
        <v>4</v>
      </c>
      <c r="J54" s="508" t="str">
        <f>B51</f>
        <v>Hoffmann Martin</v>
      </c>
      <c r="K54" s="509"/>
      <c r="L54" s="509"/>
      <c r="M54" s="509"/>
      <c r="N54" s="511"/>
      <c r="O54" s="165">
        <v>-2</v>
      </c>
      <c r="P54" s="166">
        <v>2</v>
      </c>
      <c r="Q54" s="166">
        <v>8</v>
      </c>
      <c r="R54" s="455">
        <v>9</v>
      </c>
      <c r="S54" s="455"/>
      <c r="T54" s="455"/>
      <c r="U54" s="455"/>
      <c r="V54" s="456"/>
      <c r="W54" s="236">
        <f>COUNTIF(O54:V54,"&gt;0")</f>
        <v>3</v>
      </c>
      <c r="X54" s="144" t="s">
        <v>92</v>
      </c>
      <c r="Y54" s="457">
        <f>COUNTIF(O54:V54,"&lt;0")</f>
        <v>1</v>
      </c>
      <c r="Z54" s="458"/>
      <c r="AA54" s="145"/>
      <c r="AB54" s="459" t="str">
        <f>B50</f>
        <v>Hrotek Filip</v>
      </c>
      <c r="AC54" s="460"/>
      <c r="AD54" s="460"/>
      <c r="AE54" s="460"/>
      <c r="AF54" s="461"/>
    </row>
    <row r="55" spans="1:35">
      <c r="A55" s="482"/>
      <c r="B55" s="483"/>
      <c r="C55" s="146">
        <v>0</v>
      </c>
      <c r="D55" s="147">
        <v>2</v>
      </c>
      <c r="E55" s="516" t="str">
        <f>B49</f>
        <v>Tlapa Martin</v>
      </c>
      <c r="F55" s="517"/>
      <c r="G55" s="517"/>
      <c r="H55" s="518"/>
      <c r="I55" s="147">
        <v>3</v>
      </c>
      <c r="J55" s="516" t="str">
        <f>B50</f>
        <v>Hrotek Filip</v>
      </c>
      <c r="K55" s="517"/>
      <c r="L55" s="517"/>
      <c r="M55" s="517"/>
      <c r="N55" s="519"/>
      <c r="O55" s="167">
        <v>-8</v>
      </c>
      <c r="P55" s="168">
        <v>-10</v>
      </c>
      <c r="Q55" s="168">
        <v>-7</v>
      </c>
      <c r="R55" s="488"/>
      <c r="S55" s="488"/>
      <c r="T55" s="488"/>
      <c r="U55" s="488"/>
      <c r="V55" s="489"/>
      <c r="W55" s="148">
        <f t="shared" ref="W55:W59" si="21">COUNTIF(O55:V55,"&gt;0")</f>
        <v>0</v>
      </c>
      <c r="X55" s="147" t="s">
        <v>92</v>
      </c>
      <c r="Y55" s="464">
        <f t="shared" ref="Y55:Y59" si="22">COUNTIF(O55:V55,"&lt;0")</f>
        <v>3</v>
      </c>
      <c r="Z55" s="465"/>
      <c r="AA55" s="149"/>
      <c r="AB55" s="466" t="str">
        <f>B48</f>
        <v>Drnec Václav</v>
      </c>
      <c r="AC55" s="467"/>
      <c r="AD55" s="467"/>
      <c r="AE55" s="467"/>
      <c r="AF55" s="468"/>
    </row>
    <row r="56" spans="1:35">
      <c r="A56" s="469"/>
      <c r="B56" s="470"/>
      <c r="C56" s="150">
        <v>0</v>
      </c>
      <c r="D56" s="151">
        <v>4</v>
      </c>
      <c r="E56" s="512" t="str">
        <f>B51</f>
        <v>Hoffmann Martin</v>
      </c>
      <c r="F56" s="513"/>
      <c r="G56" s="513"/>
      <c r="H56" s="514"/>
      <c r="I56" s="151">
        <v>3</v>
      </c>
      <c r="J56" s="512" t="str">
        <f>B50</f>
        <v>Hrotek Filip</v>
      </c>
      <c r="K56" s="513"/>
      <c r="L56" s="513"/>
      <c r="M56" s="513"/>
      <c r="N56" s="515"/>
      <c r="O56" s="169">
        <v>-4</v>
      </c>
      <c r="P56" s="170">
        <v>-6</v>
      </c>
      <c r="Q56" s="170">
        <v>9</v>
      </c>
      <c r="R56" s="475">
        <v>-12</v>
      </c>
      <c r="S56" s="475"/>
      <c r="T56" s="475"/>
      <c r="U56" s="475"/>
      <c r="V56" s="476"/>
      <c r="W56" s="152">
        <f t="shared" si="21"/>
        <v>1</v>
      </c>
      <c r="X56" s="151" t="s">
        <v>92</v>
      </c>
      <c r="Y56" s="477">
        <f t="shared" si="22"/>
        <v>3</v>
      </c>
      <c r="Z56" s="478"/>
      <c r="AA56" s="153"/>
      <c r="AB56" s="479" t="str">
        <f>B49</f>
        <v>Tlapa Martin</v>
      </c>
      <c r="AC56" s="480"/>
      <c r="AD56" s="480"/>
      <c r="AE56" s="480"/>
      <c r="AF56" s="481"/>
    </row>
    <row r="57" spans="1:35">
      <c r="A57" s="482"/>
      <c r="B57" s="483"/>
      <c r="C57" s="146">
        <v>0</v>
      </c>
      <c r="D57" s="147">
        <v>1</v>
      </c>
      <c r="E57" s="516" t="str">
        <f>B48</f>
        <v>Drnec Václav</v>
      </c>
      <c r="F57" s="517"/>
      <c r="G57" s="517"/>
      <c r="H57" s="518"/>
      <c r="I57" s="147">
        <v>2</v>
      </c>
      <c r="J57" s="516" t="str">
        <f>B49</f>
        <v>Tlapa Martin</v>
      </c>
      <c r="K57" s="517"/>
      <c r="L57" s="517"/>
      <c r="M57" s="517"/>
      <c r="N57" s="519"/>
      <c r="O57" s="171">
        <v>-3</v>
      </c>
      <c r="P57" s="172">
        <v>-5</v>
      </c>
      <c r="Q57" s="172">
        <v>-3</v>
      </c>
      <c r="R57" s="488"/>
      <c r="S57" s="488"/>
      <c r="T57" s="488"/>
      <c r="U57" s="488"/>
      <c r="V57" s="489"/>
      <c r="W57" s="148">
        <f t="shared" si="21"/>
        <v>0</v>
      </c>
      <c r="X57" s="147" t="s">
        <v>92</v>
      </c>
      <c r="Y57" s="464">
        <f t="shared" si="22"/>
        <v>3</v>
      </c>
      <c r="Z57" s="465"/>
      <c r="AA57" s="154"/>
      <c r="AB57" s="466" t="str">
        <f>B51</f>
        <v>Hoffmann Martin</v>
      </c>
      <c r="AC57" s="467"/>
      <c r="AD57" s="467"/>
      <c r="AE57" s="467"/>
      <c r="AF57" s="468"/>
    </row>
    <row r="58" spans="1:35">
      <c r="A58" s="469"/>
      <c r="B58" s="470"/>
      <c r="C58" s="150">
        <v>0</v>
      </c>
      <c r="D58" s="151">
        <v>2</v>
      </c>
      <c r="E58" s="512" t="str">
        <f>B49</f>
        <v>Tlapa Martin</v>
      </c>
      <c r="F58" s="513"/>
      <c r="G58" s="513"/>
      <c r="H58" s="514"/>
      <c r="I58" s="151">
        <v>4</v>
      </c>
      <c r="J58" s="512" t="str">
        <f>B51</f>
        <v>Hoffmann Martin</v>
      </c>
      <c r="K58" s="513"/>
      <c r="L58" s="513"/>
      <c r="M58" s="513"/>
      <c r="N58" s="515"/>
      <c r="O58" s="169">
        <v>5</v>
      </c>
      <c r="P58" s="170">
        <v>12</v>
      </c>
      <c r="Q58" s="170">
        <v>7</v>
      </c>
      <c r="R58" s="475"/>
      <c r="S58" s="475"/>
      <c r="T58" s="475"/>
      <c r="U58" s="475"/>
      <c r="V58" s="476"/>
      <c r="W58" s="152">
        <f t="shared" si="21"/>
        <v>3</v>
      </c>
      <c r="X58" s="151" t="s">
        <v>92</v>
      </c>
      <c r="Y58" s="477">
        <f t="shared" si="22"/>
        <v>0</v>
      </c>
      <c r="Z58" s="478"/>
      <c r="AA58" s="155"/>
      <c r="AB58" s="479" t="str">
        <f>B48</f>
        <v>Drnec Václav</v>
      </c>
      <c r="AC58" s="480"/>
      <c r="AD58" s="480"/>
      <c r="AE58" s="480"/>
      <c r="AF58" s="481"/>
    </row>
    <row r="59" spans="1:35" ht="16.5" thickBot="1">
      <c r="A59" s="495"/>
      <c r="B59" s="496"/>
      <c r="C59" s="156">
        <v>0</v>
      </c>
      <c r="D59" s="157">
        <v>3</v>
      </c>
      <c r="E59" s="520" t="str">
        <f>B50</f>
        <v>Hrotek Filip</v>
      </c>
      <c r="F59" s="521"/>
      <c r="G59" s="521"/>
      <c r="H59" s="522"/>
      <c r="I59" s="157">
        <v>1</v>
      </c>
      <c r="J59" s="520" t="str">
        <f>B48</f>
        <v>Drnec Václav</v>
      </c>
      <c r="K59" s="521"/>
      <c r="L59" s="521"/>
      <c r="M59" s="521"/>
      <c r="N59" s="523"/>
      <c r="O59" s="173">
        <v>-3</v>
      </c>
      <c r="P59" s="174">
        <v>-7</v>
      </c>
      <c r="Q59" s="174">
        <v>-6</v>
      </c>
      <c r="R59" s="501"/>
      <c r="S59" s="501"/>
      <c r="T59" s="501"/>
      <c r="U59" s="501"/>
      <c r="V59" s="502"/>
      <c r="W59" s="235">
        <f t="shared" si="21"/>
        <v>0</v>
      </c>
      <c r="X59" s="216" t="s">
        <v>92</v>
      </c>
      <c r="Y59" s="490">
        <f t="shared" si="22"/>
        <v>3</v>
      </c>
      <c r="Z59" s="491"/>
      <c r="AA59" s="158"/>
      <c r="AB59" s="492" t="str">
        <f>B49</f>
        <v>Tlapa Martin</v>
      </c>
      <c r="AC59" s="493"/>
      <c r="AD59" s="493"/>
      <c r="AE59" s="493"/>
      <c r="AF59" s="494"/>
    </row>
    <row r="60" spans="1:35" ht="16.5" thickTop="1"/>
  </sheetData>
  <mergeCells count="348"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A3:AF3 G1 A12:N12 A11:N11 AC11:AF11 A14:N14 A13:N13 AC13:AF13 G16 A18:AF18 A26:N26 A25:N25 AC25:AF25 A29:N29 A27:N27 AC27:AF27 G31 A33:AE33 A48:AF48 A52:AF53 B50:AC50 A7:AF8 B5:AA5 B49:AA49 B4:AA4 B51:AA51 A37:AF38 B36:AC36 A24:N24 W24:AA24 A10:N10 A9:N9 W9:AA9 W10:AA10 W25:AA25 A42:N42 A39:N39 W39:AA39 A40:N40 W40:AA40 A59:N59 A54:N54 W54:AA54 W11:AA11 W26:AA26 A44:N44 A43:N43 AA43 A55:N55 W55:AA55 A41:N41 AA41 W27:AA27 W12:AA12 W13:AA13 AA42 A56:N56 W56:AA56 A57:N57 W57:AA57 A28:N28 W28:AA28 W14:AA14 W29:AA29 W44:AA44 A58:N58 W58:AA58 W59:AA59 J2:W2 J17:W17 J32:W32 G46 J47:W47 W41 B6:AA6 A22:AF23 B21:AC21 B35:AA35 AC9:AF9 AC10:AF10 AC12:AF12 AC14:AF14 AC24:AF24 AC26:AF26 AC28:AF28 AC29:AF29 AC39:AF39 AC40:AF40 AC41:AF41 AC42:AF42 AC43:AF43 AC44:AF44 AC54:AF54 AC55:AF55 AC56:AF56 AC57:AF57 AC58:AF58 AC59:AF59 AC49:AE49 AE50 AC51 AE51:AF51 B34:AA34 AC34:AE34 AC35 AE35:AF35 AE36 B19:AC19 AE19:AF19 B20:AC20 AE20:AF20 AE21:AF21 AC4 AE4:AF4 AC5:AF5 AE6:AF6 AC6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70"/>
  <sheetViews>
    <sheetView topLeftCell="A41" zoomScaleNormal="100" workbookViewId="0">
      <selection activeCell="I20" sqref="I20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1" ht="12.75" customHeight="1">
      <c r="A1" s="212"/>
      <c r="B1" s="213"/>
      <c r="C1" s="524" t="s">
        <v>136</v>
      </c>
      <c r="D1" s="524"/>
      <c r="E1" s="212"/>
      <c r="F1" s="211"/>
      <c r="G1" s="210"/>
      <c r="H1" s="183"/>
      <c r="I1" s="183"/>
    </row>
    <row r="2" spans="1:11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1" ht="12.75" customHeight="1">
      <c r="A3" s="177"/>
      <c r="B3" s="205" t="str">
        <f>'3_skupiny'!B6:G6</f>
        <v>Fránová Kateřina</v>
      </c>
      <c r="C3" s="177"/>
      <c r="D3" s="177"/>
      <c r="E3" s="177"/>
      <c r="F3" s="177"/>
      <c r="G3" s="183"/>
      <c r="H3" s="183"/>
      <c r="I3" s="183"/>
      <c r="J3" s="183"/>
      <c r="K3" s="209"/>
    </row>
    <row r="4" spans="1:11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1" ht="12.75" customHeight="1">
      <c r="A5" s="178">
        <v>1</v>
      </c>
      <c r="B5" s="188"/>
      <c r="C5" s="192" t="str">
        <f>B3</f>
        <v>Fránová Kateřina</v>
      </c>
      <c r="D5" s="187" t="s">
        <v>106</v>
      </c>
      <c r="E5" s="177"/>
      <c r="F5" s="177"/>
      <c r="G5" s="183"/>
      <c r="H5" s="183"/>
      <c r="I5" s="183"/>
      <c r="J5" s="183"/>
    </row>
    <row r="6" spans="1:11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1" ht="12.75" customHeight="1">
      <c r="A7" s="178"/>
      <c r="B7" s="204" t="str">
        <f>'3_skupiny'!B20:G20</f>
        <v>Kryslová Elvíra</v>
      </c>
      <c r="C7" s="207"/>
      <c r="D7" s="177"/>
      <c r="E7" s="177"/>
      <c r="F7" s="177"/>
      <c r="G7" s="183"/>
      <c r="H7" s="183"/>
      <c r="I7" s="183"/>
      <c r="J7" s="183"/>
    </row>
    <row r="8" spans="1:11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1" ht="12.75" customHeight="1">
      <c r="A9" s="178"/>
      <c r="B9" s="177"/>
      <c r="C9" s="206">
        <v>5</v>
      </c>
      <c r="D9" s="192" t="str">
        <f>C5</f>
        <v>Fránová Kateřina</v>
      </c>
      <c r="E9" s="180"/>
      <c r="F9" s="187" t="s">
        <v>196</v>
      </c>
      <c r="G9" s="183"/>
      <c r="H9" s="183"/>
      <c r="I9" s="183"/>
      <c r="J9" s="183"/>
    </row>
    <row r="10" spans="1:11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1" ht="12.75" customHeight="1">
      <c r="A11" s="178"/>
      <c r="B11" s="205" t="str">
        <f>'3_skupiny'!B48:G48</f>
        <v>Drnec Václav</v>
      </c>
      <c r="C11" s="188"/>
      <c r="D11" s="177"/>
      <c r="E11" s="188"/>
      <c r="F11" s="177"/>
      <c r="G11" s="177"/>
      <c r="H11" s="183"/>
      <c r="I11" s="183"/>
      <c r="J11" s="183"/>
    </row>
    <row r="12" spans="1:11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1" ht="12.75" customHeight="1">
      <c r="A13" s="178">
        <v>2</v>
      </c>
      <c r="B13" s="188"/>
      <c r="C13" s="202" t="str">
        <f>B11</f>
        <v>Drnec Václav</v>
      </c>
      <c r="D13" s="187" t="s">
        <v>194</v>
      </c>
      <c r="E13" s="188"/>
      <c r="F13" s="177"/>
      <c r="G13" s="177"/>
      <c r="H13" s="183"/>
      <c r="I13" s="183"/>
      <c r="J13" s="183"/>
    </row>
    <row r="14" spans="1:11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1" ht="12.75" customHeight="1">
      <c r="A15" s="178"/>
      <c r="B15" s="204" t="str">
        <f>'3_skupiny'!B33:G33</f>
        <v>Blecha Jan</v>
      </c>
      <c r="C15" s="177"/>
      <c r="D15" s="177"/>
      <c r="E15" s="188"/>
      <c r="F15" s="177"/>
      <c r="G15" s="177"/>
      <c r="H15" s="183"/>
      <c r="I15" s="183"/>
      <c r="J15" s="183"/>
    </row>
    <row r="16" spans="1:11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217" t="str">
        <f>D25</f>
        <v>Šimanovský Filip</v>
      </c>
      <c r="G17" s="220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7" t="s">
        <v>196</v>
      </c>
      <c r="G18" s="214" t="s">
        <v>211</v>
      </c>
      <c r="H18" s="177"/>
      <c r="I18" s="183"/>
      <c r="J18" s="183"/>
    </row>
    <row r="19" spans="1:10" ht="12.75" customHeight="1">
      <c r="A19" s="178"/>
      <c r="B19" s="205" t="str">
        <f>'3_skupiny'!B49:G49</f>
        <v>Tlapa Martin</v>
      </c>
      <c r="C19" s="177"/>
      <c r="D19" s="177"/>
      <c r="E19" s="188"/>
      <c r="F19" s="177"/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3</v>
      </c>
      <c r="B21" s="188"/>
      <c r="C21" s="192" t="str">
        <f>B19</f>
        <v>Tlapa Martin</v>
      </c>
      <c r="D21" s="187" t="s">
        <v>106</v>
      </c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tr">
        <f>'3_skupiny'!B5:G5</f>
        <v>Jaramillo Julie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6</v>
      </c>
      <c r="D25" s="221" t="str">
        <f>C29</f>
        <v>Šimanovský Filip</v>
      </c>
      <c r="E25" s="222"/>
      <c r="F25" s="182" t="s">
        <v>106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tr">
        <f>'3_skupiny'!B34:G34</f>
        <v>Zoul Antonín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4</v>
      </c>
      <c r="B29" s="188"/>
      <c r="C29" s="202" t="str">
        <f>B31</f>
        <v>Šimanovský Filip</v>
      </c>
      <c r="D29" s="187" t="s">
        <v>196</v>
      </c>
      <c r="H29" s="177"/>
      <c r="I29" s="177"/>
      <c r="J29" s="183"/>
    </row>
    <row r="30" spans="1:10" ht="12.75" customHeight="1">
      <c r="A30" s="178"/>
      <c r="B30" s="188"/>
      <c r="C30" s="187"/>
      <c r="D30" s="177"/>
      <c r="H30" s="177"/>
      <c r="I30" s="177"/>
      <c r="J30" s="183"/>
    </row>
    <row r="31" spans="1:10" ht="12.75" customHeight="1">
      <c r="A31" s="178"/>
      <c r="B31" s="204" t="str">
        <f>'3_skupiny'!B18:G18</f>
        <v>Šimanovský Filip</v>
      </c>
      <c r="H31" s="177"/>
      <c r="I31" s="177"/>
      <c r="J31" s="183"/>
    </row>
    <row r="32" spans="1:10" ht="12.75" customHeight="1">
      <c r="A32" s="178"/>
      <c r="B32" s="177"/>
      <c r="E32" s="203" t="s">
        <v>117</v>
      </c>
      <c r="F32" s="203"/>
      <c r="G32" s="184"/>
      <c r="H32" s="177"/>
      <c r="I32" s="177"/>
      <c r="J32" s="183"/>
    </row>
    <row r="33" spans="1:10" ht="12.75" customHeight="1">
      <c r="A33" s="178"/>
      <c r="B33" s="177"/>
      <c r="H33" s="177"/>
      <c r="I33" s="177"/>
      <c r="J33" s="183"/>
    </row>
    <row r="34" spans="1:10" ht="12.75" customHeight="1">
      <c r="A34" s="178"/>
      <c r="B34" s="177"/>
      <c r="C34" s="181" t="s">
        <v>116</v>
      </c>
      <c r="D34" s="180" t="str">
        <f>C13</f>
        <v>Drnec Václav</v>
      </c>
      <c r="E34" s="201"/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200"/>
      <c r="F35" s="179"/>
      <c r="H35" s="177"/>
      <c r="I35" s="177"/>
      <c r="J35" s="183"/>
    </row>
    <row r="36" spans="1:10" ht="12.75" customHeight="1">
      <c r="A36" s="199"/>
      <c r="B36" s="185" t="s">
        <v>115</v>
      </c>
      <c r="C36" s="177"/>
      <c r="D36" s="177"/>
      <c r="E36" s="197"/>
      <c r="F36" s="218" t="str">
        <f>D34</f>
        <v>Drnec Václav</v>
      </c>
      <c r="G36" s="219"/>
      <c r="H36" s="177"/>
      <c r="I36" s="177"/>
      <c r="J36" s="183"/>
    </row>
    <row r="37" spans="1:10" ht="12.75" customHeight="1">
      <c r="A37" s="178"/>
      <c r="B37" s="177"/>
      <c r="C37" s="177"/>
      <c r="D37" s="177"/>
      <c r="E37" s="197"/>
      <c r="F37" s="196" t="s">
        <v>196</v>
      </c>
      <c r="G37" s="284" t="s">
        <v>209</v>
      </c>
      <c r="H37" s="177"/>
      <c r="I37" s="177"/>
      <c r="J37" s="183"/>
    </row>
    <row r="38" spans="1:10" ht="13.15" customHeight="1">
      <c r="A38" s="181" t="s">
        <v>114</v>
      </c>
      <c r="B38" s="180" t="str">
        <f>B7</f>
        <v>Kryslová Elvíra</v>
      </c>
      <c r="C38" s="181" t="s">
        <v>113</v>
      </c>
      <c r="D38" s="180" t="str">
        <f>C21</f>
        <v>Tlapa Martin</v>
      </c>
      <c r="E38" s="195"/>
      <c r="F38" s="179"/>
      <c r="H38" s="177"/>
      <c r="I38" s="177"/>
      <c r="J38" s="183"/>
    </row>
    <row r="39" spans="1:10" ht="12.75" customHeight="1">
      <c r="A39" s="181"/>
      <c r="B39" s="191"/>
      <c r="C39" s="177"/>
      <c r="E39" s="177"/>
      <c r="H39" s="177"/>
      <c r="I39" s="177"/>
      <c r="J39" s="183"/>
    </row>
    <row r="40" spans="1:10" ht="12.75" customHeight="1">
      <c r="A40" s="181"/>
      <c r="B40" s="190">
        <v>7</v>
      </c>
      <c r="C40" s="180" t="str">
        <f>B38</f>
        <v>Kryslová Elvíra</v>
      </c>
      <c r="D40" s="177" t="s">
        <v>249</v>
      </c>
      <c r="E40" s="177"/>
      <c r="H40" s="193"/>
      <c r="I40" s="177"/>
      <c r="J40" s="183"/>
    </row>
    <row r="41" spans="1:10" ht="12.75" customHeight="1">
      <c r="A41" s="181"/>
      <c r="B41" s="188"/>
      <c r="C41" s="194"/>
      <c r="D41" s="177"/>
      <c r="E41" s="177"/>
      <c r="H41" s="177"/>
      <c r="I41" s="177"/>
      <c r="J41" s="177"/>
    </row>
    <row r="42" spans="1:10" ht="12.75" customHeight="1">
      <c r="A42" s="181" t="s">
        <v>112</v>
      </c>
      <c r="B42" s="186" t="str">
        <f>B15</f>
        <v>Blecha Jan</v>
      </c>
      <c r="C42" s="188"/>
      <c r="D42" s="177"/>
      <c r="E42" s="177"/>
      <c r="F42" s="177"/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77"/>
      <c r="E43" s="177"/>
      <c r="F43" s="177"/>
      <c r="G43" s="193"/>
      <c r="H43" s="177"/>
      <c r="I43" s="177"/>
      <c r="J43" s="177"/>
    </row>
    <row r="44" spans="1:10" ht="12.75" customHeight="1">
      <c r="A44" s="181"/>
      <c r="B44" s="177"/>
      <c r="C44" s="188"/>
      <c r="D44" s="192" t="str">
        <f>C48</f>
        <v>Zoul Antonín</v>
      </c>
      <c r="E44" s="346" t="s">
        <v>106</v>
      </c>
      <c r="F44" s="177"/>
      <c r="G44" s="177"/>
      <c r="H44" s="177"/>
      <c r="I44" s="177"/>
      <c r="J44" s="177"/>
    </row>
    <row r="45" spans="1:10" ht="12.75" customHeight="1">
      <c r="A45" s="181"/>
      <c r="B45" s="177"/>
      <c r="C45" s="188"/>
      <c r="D45" s="187"/>
      <c r="E45" s="214" t="s">
        <v>111</v>
      </c>
      <c r="F45" s="177"/>
      <c r="G45" s="177"/>
      <c r="H45" s="177"/>
      <c r="I45" s="177"/>
      <c r="J45" s="177"/>
    </row>
    <row r="46" spans="1:10" ht="12.75" customHeight="1">
      <c r="A46" s="181" t="s">
        <v>110</v>
      </c>
      <c r="B46" s="180" t="str">
        <f>B23</f>
        <v>Jaramillo Julie</v>
      </c>
      <c r="C46" s="188"/>
      <c r="D46" s="177"/>
      <c r="F46" s="177"/>
      <c r="G46" s="177"/>
      <c r="H46" s="177"/>
      <c r="I46" s="177"/>
      <c r="J46" s="177"/>
    </row>
    <row r="47" spans="1:10" ht="12.75" customHeight="1">
      <c r="A47" s="181"/>
      <c r="B47" s="191"/>
      <c r="C47" s="188"/>
      <c r="D47" s="177"/>
      <c r="F47" s="177"/>
      <c r="G47" s="177"/>
      <c r="H47" s="177"/>
    </row>
    <row r="48" spans="1:10" ht="12.75" customHeight="1">
      <c r="A48" s="181"/>
      <c r="B48" s="190">
        <v>8</v>
      </c>
      <c r="C48" s="186" t="str">
        <f>B50</f>
        <v>Zoul Antonín</v>
      </c>
      <c r="D48" s="187" t="s">
        <v>194</v>
      </c>
      <c r="F48" s="177"/>
      <c r="G48" s="177"/>
      <c r="H48" s="189"/>
    </row>
    <row r="49" spans="1:8" ht="12.75" customHeight="1">
      <c r="A49" s="181"/>
      <c r="B49" s="188"/>
      <c r="C49" s="187"/>
      <c r="D49" s="177"/>
      <c r="F49" s="177"/>
      <c r="G49" s="177"/>
      <c r="H49" s="177"/>
    </row>
    <row r="50" spans="1:8" ht="12.75" customHeight="1">
      <c r="A50" s="181" t="s">
        <v>109</v>
      </c>
      <c r="B50" s="186" t="str">
        <f>B27</f>
        <v>Zoul Antonín</v>
      </c>
      <c r="C50" s="177"/>
      <c r="D50" s="177"/>
      <c r="F50" s="177"/>
      <c r="G50" s="177"/>
      <c r="H50" s="177"/>
    </row>
    <row r="51" spans="1:8" ht="12.75" customHeight="1">
      <c r="A51" s="181"/>
      <c r="B51" s="177"/>
      <c r="C51" s="177"/>
      <c r="D51" s="177"/>
      <c r="F51" s="177"/>
      <c r="G51" s="177"/>
      <c r="H51" s="177"/>
    </row>
    <row r="52" spans="1:8" ht="12.75" customHeight="1">
      <c r="A52" s="185"/>
      <c r="B52" s="184" t="s">
        <v>108</v>
      </c>
      <c r="D52" s="177"/>
      <c r="F52" s="177"/>
      <c r="G52" s="177"/>
      <c r="H52" s="177"/>
    </row>
    <row r="53" spans="1:8" ht="12.75" customHeight="1">
      <c r="A53" s="177"/>
      <c r="B53" s="177"/>
      <c r="F53" s="177"/>
      <c r="G53" s="177"/>
      <c r="H53" s="177"/>
    </row>
    <row r="54" spans="1:8" ht="12.75" customHeight="1">
      <c r="A54" s="181" t="s">
        <v>107</v>
      </c>
      <c r="B54" s="180" t="str">
        <f>B42</f>
        <v>Blecha Jan</v>
      </c>
      <c r="F54" s="177"/>
      <c r="G54" s="183"/>
      <c r="H54" s="177"/>
    </row>
    <row r="55" spans="1:8" ht="12.75" customHeight="1">
      <c r="A55" s="177"/>
      <c r="B55" s="177"/>
      <c r="C55" s="179"/>
      <c r="E55" s="183"/>
      <c r="H55" s="177"/>
    </row>
    <row r="56" spans="1:8" ht="12.75" customHeight="1">
      <c r="A56" s="177"/>
      <c r="B56" s="177"/>
      <c r="C56" s="192" t="str">
        <f>B58</f>
        <v>Jaramillo Julie</v>
      </c>
      <c r="D56" s="182" t="s">
        <v>249</v>
      </c>
      <c r="E56" s="177"/>
      <c r="H56" s="177"/>
    </row>
    <row r="57" spans="1:8" ht="12.75" customHeight="1">
      <c r="A57" s="177"/>
      <c r="B57" s="177"/>
      <c r="C57" s="285" t="s">
        <v>208</v>
      </c>
      <c r="E57" s="177"/>
    </row>
    <row r="58" spans="1:8" ht="12.75" customHeight="1">
      <c r="A58" s="181" t="s">
        <v>105</v>
      </c>
      <c r="B58" s="180" t="str">
        <f>B46</f>
        <v>Jaramillo Julie</v>
      </c>
      <c r="C58" s="179"/>
    </row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70"/>
  <sheetViews>
    <sheetView topLeftCell="A38" zoomScaleNormal="100" workbookViewId="0">
      <selection activeCell="K34" sqref="K34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0" ht="12.75" customHeight="1">
      <c r="A1" s="212"/>
      <c r="B1" s="213"/>
      <c r="C1" s="524" t="s">
        <v>137</v>
      </c>
      <c r="D1" s="524"/>
      <c r="E1" s="212"/>
      <c r="F1" s="211"/>
      <c r="G1" s="213"/>
      <c r="H1" s="183"/>
      <c r="I1" s="183"/>
      <c r="J1" s="183"/>
    </row>
    <row r="2" spans="1:10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0" ht="12.75" customHeight="1">
      <c r="A3" s="177"/>
      <c r="B3" s="205" t="str">
        <f>'3_skupiny'!B3:G3</f>
        <v>Reiser Miroslav</v>
      </c>
      <c r="C3" s="177"/>
      <c r="D3" s="177"/>
      <c r="E3" s="177"/>
      <c r="F3" s="177"/>
      <c r="G3" s="183"/>
      <c r="H3" s="183"/>
      <c r="I3" s="183"/>
      <c r="J3" s="183"/>
    </row>
    <row r="4" spans="1:10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0" ht="12.75" customHeight="1">
      <c r="A5" s="178">
        <v>9</v>
      </c>
      <c r="B5" s="188"/>
      <c r="C5" s="192" t="str">
        <f>B3</f>
        <v>Reiser Miroslav</v>
      </c>
      <c r="D5" s="187" t="s">
        <v>106</v>
      </c>
      <c r="E5" s="177"/>
      <c r="F5" s="177"/>
      <c r="G5" s="183"/>
      <c r="H5" s="183"/>
      <c r="I5" s="183"/>
      <c r="J5" s="183"/>
    </row>
    <row r="6" spans="1:10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0" ht="12.75" customHeight="1">
      <c r="A7" s="178"/>
      <c r="B7" s="204" t="str">
        <f>'3_skupiny'!B51:G51</f>
        <v>Hoffmann Martin</v>
      </c>
      <c r="C7" s="207"/>
      <c r="D7" s="177"/>
      <c r="E7" s="177"/>
      <c r="F7" s="177"/>
      <c r="G7" s="183"/>
      <c r="H7" s="183"/>
      <c r="I7" s="183"/>
      <c r="J7" s="183"/>
    </row>
    <row r="8" spans="1:10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0" ht="12.75" customHeight="1">
      <c r="A9" s="178"/>
      <c r="B9" s="177"/>
      <c r="C9" s="206">
        <v>13</v>
      </c>
      <c r="D9" s="180" t="str">
        <f>C13</f>
        <v>Ligeza Tomáš</v>
      </c>
      <c r="F9" s="187" t="s">
        <v>196</v>
      </c>
      <c r="G9" s="183"/>
      <c r="H9" s="183"/>
      <c r="I9" s="183"/>
      <c r="J9" s="183"/>
    </row>
    <row r="10" spans="1:10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0" ht="12.75" customHeight="1">
      <c r="A11" s="178"/>
      <c r="B11" s="205" t="str">
        <f>'3_skupiny'!B19:G19</f>
        <v>Grotzová Aneta</v>
      </c>
      <c r="C11" s="188"/>
      <c r="D11" s="177"/>
      <c r="E11" s="188"/>
      <c r="F11" s="177"/>
      <c r="G11" s="177"/>
      <c r="H11" s="183"/>
      <c r="I11" s="183"/>
      <c r="J11" s="183"/>
    </row>
    <row r="12" spans="1:10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0" ht="12.75" customHeight="1">
      <c r="A13" s="178">
        <v>10</v>
      </c>
      <c r="B13" s="188"/>
      <c r="C13" s="202" t="str">
        <f>B15</f>
        <v>Ligeza Tomáš</v>
      </c>
      <c r="D13" s="187" t="s">
        <v>106</v>
      </c>
      <c r="E13" s="188"/>
      <c r="F13" s="177"/>
      <c r="G13" s="177"/>
      <c r="H13" s="183"/>
      <c r="I13" s="183"/>
      <c r="J13" s="183"/>
    </row>
    <row r="14" spans="1:10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0" ht="12.75" customHeight="1">
      <c r="A15" s="178"/>
      <c r="B15" s="204" t="str">
        <f>'3_skupiny'!B36:G36</f>
        <v>Ligeza Tomáš</v>
      </c>
      <c r="C15" s="177"/>
      <c r="D15" s="177"/>
      <c r="E15" s="188"/>
      <c r="F15" s="177"/>
      <c r="G15" s="177"/>
      <c r="H15" s="183"/>
      <c r="I15" s="183"/>
      <c r="J15" s="183"/>
    </row>
    <row r="16" spans="1:10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180" t="str">
        <f>D25</f>
        <v>Hrotek Filip</v>
      </c>
      <c r="G17" s="201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7"/>
      <c r="G18" s="214" t="s">
        <v>131</v>
      </c>
      <c r="H18" s="177"/>
      <c r="I18" s="183"/>
      <c r="J18" s="183"/>
    </row>
    <row r="19" spans="1:10" ht="12.75" customHeight="1">
      <c r="A19" s="178"/>
      <c r="B19" s="205" t="str">
        <f>'3_skupiny'!B21:G21</f>
        <v>Hrabětová Kristýna</v>
      </c>
      <c r="C19" s="177"/>
      <c r="D19" s="177"/>
      <c r="E19" s="188"/>
      <c r="F19" s="177"/>
      <c r="G19" s="182" t="s">
        <v>106</v>
      </c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11</v>
      </c>
      <c r="B21" s="188"/>
      <c r="C21" s="192" t="str">
        <f>B23</f>
        <v>Pastuch Jan ml.</v>
      </c>
      <c r="D21" s="187" t="s">
        <v>106</v>
      </c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tr">
        <f>'3_skupiny'!B35:G35</f>
        <v>Pastuch Jan ml.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14</v>
      </c>
      <c r="D25" s="192" t="str">
        <f>C29</f>
        <v>Hrotek Filip</v>
      </c>
      <c r="E25" s="348" t="s">
        <v>106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tr">
        <f>'3_skupiny'!B4:G4</f>
        <v>Folk Filip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12</v>
      </c>
      <c r="B29" s="188"/>
      <c r="C29" s="202" t="str">
        <f>B31</f>
        <v>Hrotek Filip</v>
      </c>
      <c r="D29" s="187" t="s">
        <v>106</v>
      </c>
      <c r="H29" s="177"/>
      <c r="I29" s="177"/>
      <c r="J29" s="183"/>
    </row>
    <row r="30" spans="1:10" ht="12.75" customHeight="1">
      <c r="A30" s="178"/>
      <c r="B30" s="188"/>
      <c r="C30" s="187"/>
      <c r="E30" s="203" t="s">
        <v>130</v>
      </c>
      <c r="F30" s="203"/>
      <c r="G30" s="184"/>
      <c r="H30" s="177"/>
      <c r="I30" s="177"/>
      <c r="J30" s="183"/>
    </row>
    <row r="31" spans="1:10" ht="12.75" customHeight="1">
      <c r="A31" s="178"/>
      <c r="B31" s="204" t="str">
        <f>'3_skupiny'!B50:G50</f>
        <v>Hrotek Filip</v>
      </c>
      <c r="H31" s="177"/>
      <c r="I31" s="177"/>
      <c r="J31" s="183"/>
    </row>
    <row r="32" spans="1:10" ht="12.75" customHeight="1">
      <c r="A32" s="178"/>
      <c r="B32" s="177"/>
      <c r="D32" s="180" t="str">
        <f>C5</f>
        <v>Reiser Miroslav</v>
      </c>
      <c r="E32" s="201"/>
      <c r="H32" s="177"/>
      <c r="I32" s="177"/>
      <c r="J32" s="183"/>
    </row>
    <row r="33" spans="1:10" ht="12.75" customHeight="1">
      <c r="A33" s="178"/>
      <c r="B33" s="177"/>
      <c r="D33" s="177"/>
      <c r="E33" s="200"/>
      <c r="F33" s="179"/>
      <c r="H33" s="177"/>
      <c r="I33" s="177"/>
      <c r="J33" s="183"/>
    </row>
    <row r="34" spans="1:10" ht="12.75" customHeight="1">
      <c r="A34" s="199"/>
      <c r="B34" s="185" t="s">
        <v>129</v>
      </c>
      <c r="C34" s="181" t="s">
        <v>128</v>
      </c>
      <c r="D34" s="177"/>
      <c r="E34" s="197"/>
      <c r="F34" s="180" t="str">
        <f>D32</f>
        <v>Reiser Miroslav</v>
      </c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197"/>
      <c r="F35" s="182" t="s">
        <v>196</v>
      </c>
      <c r="G35" s="284" t="s">
        <v>126</v>
      </c>
      <c r="H35" s="177"/>
      <c r="I35" s="177"/>
      <c r="J35" s="183"/>
    </row>
    <row r="36" spans="1:10" ht="12.75" customHeight="1">
      <c r="A36" s="181" t="s">
        <v>127</v>
      </c>
      <c r="B36" s="180" t="str">
        <f>B7</f>
        <v>Hoffmann Martin</v>
      </c>
      <c r="C36" s="177"/>
      <c r="D36" s="180" t="str">
        <f>C21</f>
        <v>Pastuch Jan ml.</v>
      </c>
      <c r="E36" s="195"/>
      <c r="F36" s="179"/>
      <c r="H36" s="187"/>
      <c r="I36" s="177"/>
      <c r="J36" s="183"/>
    </row>
    <row r="37" spans="1:10" ht="12.75" customHeight="1">
      <c r="A37" s="181"/>
      <c r="B37" s="191"/>
      <c r="C37" s="177"/>
      <c r="H37" s="177"/>
      <c r="I37" s="177"/>
      <c r="J37" s="183"/>
    </row>
    <row r="38" spans="1:10" ht="13.15" customHeight="1">
      <c r="A38" s="181"/>
      <c r="B38" s="190">
        <v>15</v>
      </c>
      <c r="C38" s="280" t="str">
        <f>B36</f>
        <v>Hoffmann Martin</v>
      </c>
      <c r="D38" s="182" t="s">
        <v>106</v>
      </c>
      <c r="H38" s="177"/>
      <c r="I38" s="177"/>
      <c r="J38" s="183"/>
    </row>
    <row r="39" spans="1:10" ht="12.75" customHeight="1">
      <c r="A39" s="181"/>
      <c r="B39" s="188"/>
      <c r="C39" s="194"/>
      <c r="D39" s="177"/>
      <c r="E39" s="177"/>
      <c r="H39" s="177"/>
      <c r="I39" s="177"/>
      <c r="J39" s="183"/>
    </row>
    <row r="40" spans="1:10" ht="12.75" customHeight="1">
      <c r="A40" s="181" t="s">
        <v>125</v>
      </c>
      <c r="B40" s="186" t="str">
        <f>B11</f>
        <v>Grotzová Aneta</v>
      </c>
      <c r="C40" s="188"/>
      <c r="D40" s="177"/>
      <c r="E40" s="177"/>
      <c r="F40" s="177"/>
      <c r="G40" s="177"/>
      <c r="H40" s="193"/>
      <c r="I40" s="177"/>
      <c r="J40" s="183"/>
    </row>
    <row r="41" spans="1:10" ht="12.75" customHeight="1">
      <c r="A41" s="181"/>
      <c r="B41" s="177"/>
      <c r="C41" s="188"/>
      <c r="D41" s="177"/>
      <c r="E41" s="177"/>
      <c r="F41" s="177"/>
      <c r="G41" s="193"/>
      <c r="H41" s="177"/>
      <c r="I41" s="177"/>
      <c r="J41" s="177"/>
    </row>
    <row r="42" spans="1:10" ht="12.75" customHeight="1">
      <c r="A42" s="181"/>
      <c r="B42" s="177"/>
      <c r="C42" s="188"/>
      <c r="D42" s="192" t="str">
        <f>C38</f>
        <v>Hoffmann Martin</v>
      </c>
      <c r="E42" s="180"/>
      <c r="F42" s="187" t="s">
        <v>106</v>
      </c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87"/>
      <c r="E43" s="284" t="s">
        <v>124</v>
      </c>
      <c r="F43" s="177"/>
      <c r="G43" s="177"/>
      <c r="H43" s="177"/>
      <c r="I43" s="177"/>
      <c r="J43" s="177"/>
    </row>
    <row r="44" spans="1:10" ht="12.75" customHeight="1">
      <c r="A44" s="181" t="s">
        <v>123</v>
      </c>
      <c r="B44" s="180" t="str">
        <f>B19</f>
        <v>Hrabětová Kristýna</v>
      </c>
      <c r="C44" s="188"/>
      <c r="D44" s="177"/>
      <c r="F44" s="177"/>
      <c r="G44" s="177"/>
      <c r="H44" s="177"/>
      <c r="I44" s="177"/>
      <c r="J44" s="177"/>
    </row>
    <row r="45" spans="1:10" ht="12.75" customHeight="1">
      <c r="A45" s="181"/>
      <c r="B45" s="191"/>
      <c r="C45" s="188"/>
      <c r="D45" s="177"/>
      <c r="F45" s="177"/>
      <c r="G45" s="177"/>
      <c r="H45" s="177"/>
      <c r="I45" s="177"/>
      <c r="J45" s="177"/>
    </row>
    <row r="46" spans="1:10" ht="12.75" customHeight="1">
      <c r="A46" s="181"/>
      <c r="B46" s="190">
        <v>16</v>
      </c>
      <c r="C46" s="202" t="str">
        <f>B48</f>
        <v>Folk Filip</v>
      </c>
      <c r="D46" s="187" t="s">
        <v>196</v>
      </c>
      <c r="F46" s="177"/>
      <c r="G46" s="177"/>
      <c r="H46" s="177"/>
      <c r="I46" s="177"/>
      <c r="J46" s="177"/>
    </row>
    <row r="47" spans="1:10" ht="12.75" customHeight="1">
      <c r="A47" s="181"/>
      <c r="B47" s="188"/>
      <c r="C47" s="187"/>
      <c r="D47" s="177"/>
      <c r="F47" s="177"/>
      <c r="G47" s="177"/>
      <c r="H47" s="177"/>
    </row>
    <row r="48" spans="1:10" ht="12.75" customHeight="1">
      <c r="A48" s="181" t="s">
        <v>122</v>
      </c>
      <c r="B48" s="186" t="str">
        <f>B27</f>
        <v>Folk Filip</v>
      </c>
      <c r="C48" s="177"/>
      <c r="D48" s="177"/>
      <c r="F48" s="177"/>
      <c r="G48" s="177"/>
      <c r="H48" s="189"/>
    </row>
    <row r="49" spans="1:8" ht="12.75" customHeight="1">
      <c r="A49" s="181"/>
      <c r="B49" s="177"/>
      <c r="C49" s="177"/>
      <c r="D49" s="177"/>
      <c r="F49" s="177"/>
      <c r="G49" s="177"/>
      <c r="H49" s="177"/>
    </row>
    <row r="50" spans="1:8" ht="12.75" customHeight="1">
      <c r="A50" s="214"/>
      <c r="B50" s="177"/>
      <c r="C50" s="177"/>
      <c r="D50" s="177"/>
      <c r="F50" s="177"/>
      <c r="G50" s="177"/>
      <c r="H50" s="177"/>
    </row>
    <row r="51" spans="1:8" ht="12.75" customHeight="1">
      <c r="A51" s="185"/>
      <c r="B51" s="184" t="s">
        <v>121</v>
      </c>
      <c r="F51" s="177"/>
      <c r="G51" s="177"/>
      <c r="H51" s="177"/>
    </row>
    <row r="52" spans="1:8" ht="12.75" customHeight="1">
      <c r="A52" s="177"/>
      <c r="B52" s="177"/>
      <c r="F52" s="177"/>
      <c r="G52" s="183"/>
      <c r="H52" s="177"/>
    </row>
    <row r="53" spans="1:8" ht="12.75" customHeight="1">
      <c r="A53" s="181" t="s">
        <v>120</v>
      </c>
      <c r="B53" s="180" t="str">
        <f>B40</f>
        <v>Grotzová Aneta</v>
      </c>
      <c r="E53" s="183"/>
      <c r="H53" s="177"/>
    </row>
    <row r="54" spans="1:8" ht="12.75" customHeight="1">
      <c r="A54" s="177"/>
      <c r="B54" s="177"/>
      <c r="C54" s="179"/>
      <c r="E54" s="177"/>
      <c r="H54" s="177"/>
    </row>
    <row r="55" spans="1:8" ht="12.75" customHeight="1">
      <c r="A55" s="177"/>
      <c r="B55" s="177"/>
      <c r="C55" s="192" t="str">
        <f>B57</f>
        <v>Hrabětová Kristýna</v>
      </c>
      <c r="D55" s="182" t="s">
        <v>106</v>
      </c>
      <c r="E55" s="177"/>
      <c r="H55" s="177"/>
    </row>
    <row r="56" spans="1:8" ht="12.75" customHeight="1">
      <c r="A56" s="177"/>
      <c r="B56" s="177"/>
      <c r="C56" s="285" t="s">
        <v>119</v>
      </c>
      <c r="H56" s="177"/>
    </row>
    <row r="57" spans="1:8" ht="12.75" customHeight="1">
      <c r="A57" s="181" t="s">
        <v>118</v>
      </c>
      <c r="B57" s="180" t="str">
        <f>B44</f>
        <v>Hrabětová Kristýna</v>
      </c>
      <c r="C57" s="179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G60"/>
  <sheetViews>
    <sheetView topLeftCell="A35" zoomScale="115" zoomScaleNormal="115" workbookViewId="0">
      <selection activeCell="AK44" sqref="AK44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3" ht="27.75" thickTop="1" thickBot="1">
      <c r="A1" s="405" t="s">
        <v>81</v>
      </c>
      <c r="B1" s="406"/>
      <c r="C1" s="406"/>
      <c r="D1" s="406"/>
      <c r="E1" s="407" t="s">
        <v>82</v>
      </c>
      <c r="F1" s="408"/>
      <c r="G1" s="409">
        <f>Preslist!C4</f>
        <v>45550</v>
      </c>
      <c r="H1" s="410"/>
      <c r="I1" s="410"/>
      <c r="J1" s="411"/>
      <c r="K1" s="412" t="s">
        <v>2</v>
      </c>
      <c r="L1" s="413"/>
      <c r="M1" s="413"/>
      <c r="N1" s="413"/>
      <c r="O1" s="414"/>
      <c r="P1" s="535" t="s">
        <v>83</v>
      </c>
      <c r="Q1" s="536"/>
      <c r="R1" s="536"/>
      <c r="S1" s="417" t="s">
        <v>138</v>
      </c>
      <c r="T1" s="416"/>
      <c r="U1" s="416"/>
      <c r="V1" s="416"/>
      <c r="W1" s="416"/>
      <c r="X1" s="416"/>
      <c r="Y1" s="418"/>
      <c r="Z1" s="390" t="s">
        <v>84</v>
      </c>
      <c r="AA1" s="390"/>
      <c r="AB1" s="390"/>
      <c r="AC1" s="103"/>
      <c r="AD1" s="391"/>
      <c r="AE1" s="391"/>
      <c r="AF1" s="392"/>
    </row>
    <row r="2" spans="1:33" ht="25.5" thickTop="1" thickBot="1">
      <c r="A2" s="104" t="s">
        <v>85</v>
      </c>
      <c r="B2" s="393" t="s">
        <v>10</v>
      </c>
      <c r="C2" s="394"/>
      <c r="D2" s="394"/>
      <c r="E2" s="394"/>
      <c r="F2" s="394"/>
      <c r="G2" s="394"/>
      <c r="H2" s="394" t="s">
        <v>86</v>
      </c>
      <c r="I2" s="395"/>
      <c r="J2" s="396">
        <f>A3</f>
        <v>49</v>
      </c>
      <c r="K2" s="396"/>
      <c r="L2" s="396"/>
      <c r="M2" s="397">
        <f>A4</f>
        <v>59</v>
      </c>
      <c r="N2" s="396"/>
      <c r="O2" s="398"/>
      <c r="P2" s="396">
        <f>A5</f>
        <v>56</v>
      </c>
      <c r="Q2" s="396"/>
      <c r="R2" s="396"/>
      <c r="S2" s="397">
        <f>A6</f>
        <v>64</v>
      </c>
      <c r="T2" s="396"/>
      <c r="U2" s="396"/>
      <c r="V2" s="396"/>
      <c r="W2" s="399"/>
      <c r="X2" s="400" t="s">
        <v>87</v>
      </c>
      <c r="Y2" s="401"/>
      <c r="Z2" s="105" t="s">
        <v>88</v>
      </c>
      <c r="AA2" s="106" t="s">
        <v>89</v>
      </c>
      <c r="AB2" s="402" t="s">
        <v>90</v>
      </c>
      <c r="AC2" s="403"/>
      <c r="AD2" s="404"/>
      <c r="AE2" s="107" t="s">
        <v>91</v>
      </c>
      <c r="AF2" s="108" t="s">
        <v>88</v>
      </c>
    </row>
    <row r="3" spans="1:33" ht="21" thickTop="1">
      <c r="A3" s="109">
        <v>49</v>
      </c>
      <c r="B3" s="430" t="str">
        <f>VLOOKUP(A3,Preslist!A6:D91,3)</f>
        <v>Kopecká Veronika</v>
      </c>
      <c r="C3" s="430"/>
      <c r="D3" s="430"/>
      <c r="E3" s="430"/>
      <c r="F3" s="430"/>
      <c r="G3" s="430"/>
      <c r="H3" s="431" t="str">
        <f>VLOOKUP(A3,Preslist!A$6:D$91,4)</f>
        <v>TJ Dobřany</v>
      </c>
      <c r="I3" s="432"/>
      <c r="J3" s="390"/>
      <c r="K3" s="390"/>
      <c r="L3" s="390"/>
      <c r="M3" s="110">
        <f>W12</f>
        <v>1</v>
      </c>
      <c r="N3" s="111" t="s">
        <v>92</v>
      </c>
      <c r="O3" s="112">
        <f>Y12</f>
        <v>3</v>
      </c>
      <c r="P3" s="111">
        <f>Y14</f>
        <v>3</v>
      </c>
      <c r="Q3" s="111" t="s">
        <v>92</v>
      </c>
      <c r="R3" s="111">
        <f>W14</f>
        <v>0</v>
      </c>
      <c r="S3" s="433">
        <f>W9</f>
        <v>3</v>
      </c>
      <c r="T3" s="434"/>
      <c r="U3" s="111" t="s">
        <v>92</v>
      </c>
      <c r="V3" s="434">
        <f>Y9</f>
        <v>2</v>
      </c>
      <c r="W3" s="435"/>
      <c r="X3" s="419">
        <f>COUNTIF(M3,"=3")+COUNTIF(P3,"=3")+COUNTIF(S3,"=3")</f>
        <v>2</v>
      </c>
      <c r="Y3" s="420"/>
      <c r="Z3" s="115">
        <f>COUNTIF(O3,"=3")+COUNTIF(R3,"=3")+COUNTIF(V3,"=3")</f>
        <v>1</v>
      </c>
      <c r="AA3" s="116">
        <v>0</v>
      </c>
      <c r="AB3" s="114">
        <f>M3+P3+S3</f>
        <v>7</v>
      </c>
      <c r="AC3" s="103" t="s">
        <v>92</v>
      </c>
      <c r="AD3" s="113">
        <f>O3+R3+V3</f>
        <v>5</v>
      </c>
      <c r="AE3" s="117">
        <f>X3*2+Z3*1</f>
        <v>5</v>
      </c>
      <c r="AF3" s="118">
        <v>3</v>
      </c>
      <c r="AG3" s="337"/>
    </row>
    <row r="4" spans="1:33" ht="20.25">
      <c r="A4" s="119">
        <v>59</v>
      </c>
      <c r="B4" s="421" t="str">
        <f>VLOOKUP(A4,Preslist!A7:D92,3)</f>
        <v>Kishek Maksym</v>
      </c>
      <c r="C4" s="421"/>
      <c r="D4" s="421"/>
      <c r="E4" s="421"/>
      <c r="F4" s="421"/>
      <c r="G4" s="421"/>
      <c r="H4" s="422" t="str">
        <f>VLOOKUP(A4,Preslist!A$6:D$91,4)</f>
        <v>TJ Sokol Plzeň V.</v>
      </c>
      <c r="I4" s="423"/>
      <c r="J4" s="120">
        <f>Y12</f>
        <v>3</v>
      </c>
      <c r="K4" s="121" t="s">
        <v>92</v>
      </c>
      <c r="L4" s="122">
        <f>W12</f>
        <v>1</v>
      </c>
      <c r="M4" s="424"/>
      <c r="N4" s="425"/>
      <c r="O4" s="426"/>
      <c r="P4" s="121">
        <f>W10</f>
        <v>3</v>
      </c>
      <c r="Q4" s="121" t="s">
        <v>92</v>
      </c>
      <c r="R4" s="121">
        <f>Y10</f>
        <v>0</v>
      </c>
      <c r="S4" s="424">
        <f>W13</f>
        <v>1</v>
      </c>
      <c r="T4" s="425"/>
      <c r="U4" s="121" t="s">
        <v>92</v>
      </c>
      <c r="V4" s="425">
        <f>Y13</f>
        <v>3</v>
      </c>
      <c r="W4" s="427"/>
      <c r="X4" s="428">
        <f>COUNTIF(J4,"=3")+COUNTIF(P4,"=3")+COUNTIF(S4,"=3")</f>
        <v>2</v>
      </c>
      <c r="Y4" s="429"/>
      <c r="Z4" s="124">
        <f>COUNTIF(L4,"=3")+COUNTIF(R4,"=3")+COUNTIF(V4,"=3")</f>
        <v>1</v>
      </c>
      <c r="AA4" s="125">
        <v>0</v>
      </c>
      <c r="AB4" s="120">
        <v>7</v>
      </c>
      <c r="AC4" s="121" t="s">
        <v>92</v>
      </c>
      <c r="AD4" s="123">
        <v>4</v>
      </c>
      <c r="AE4" s="126">
        <f t="shared" ref="AE4:AE6" si="0">X4*2+Z4*1</f>
        <v>5</v>
      </c>
      <c r="AF4" s="127">
        <v>2</v>
      </c>
      <c r="AG4" s="337"/>
    </row>
    <row r="5" spans="1:33" ht="20.25">
      <c r="A5" s="119">
        <v>56</v>
      </c>
      <c r="B5" s="529" t="str">
        <f>VLOOKUP(A5,Preslist!A8:D93,3)</f>
        <v>Širer Josef</v>
      </c>
      <c r="C5" s="529"/>
      <c r="D5" s="529"/>
      <c r="E5" s="529"/>
      <c r="F5" s="529"/>
      <c r="G5" s="529"/>
      <c r="H5" s="422" t="str">
        <f>VLOOKUP(A5,Preslist!A$6:D$91,4)</f>
        <v>TJ Sokol Horní Bělá</v>
      </c>
      <c r="I5" s="423"/>
      <c r="J5" s="121">
        <f>W14</f>
        <v>0</v>
      </c>
      <c r="K5" s="121" t="s">
        <v>92</v>
      </c>
      <c r="L5" s="121">
        <f>Y14</f>
        <v>3</v>
      </c>
      <c r="M5" s="128">
        <f>Y10</f>
        <v>0</v>
      </c>
      <c r="N5" s="121" t="s">
        <v>92</v>
      </c>
      <c r="O5" s="122">
        <f>W10</f>
        <v>3</v>
      </c>
      <c r="P5" s="425"/>
      <c r="Q5" s="425"/>
      <c r="R5" s="425"/>
      <c r="S5" s="424">
        <f>Y11</f>
        <v>0</v>
      </c>
      <c r="T5" s="425"/>
      <c r="U5" s="121" t="s">
        <v>92</v>
      </c>
      <c r="V5" s="425">
        <f>W11</f>
        <v>3</v>
      </c>
      <c r="W5" s="427"/>
      <c r="X5" s="428">
        <f>COUNTIF(J5,"=3")+COUNTIF(M5,"=3")+COUNTIF(S5,"=3")</f>
        <v>0</v>
      </c>
      <c r="Y5" s="429"/>
      <c r="Z5" s="124">
        <f>COUNTIF(L5,"=3")+COUNTIF(O5,"=3")+COUNTIF(V5,"=3")</f>
        <v>3</v>
      </c>
      <c r="AA5" s="125">
        <v>0</v>
      </c>
      <c r="AB5" s="120">
        <f t="shared" ref="AB5" si="1">M5+P5+S5</f>
        <v>0</v>
      </c>
      <c r="AC5" s="129" t="s">
        <v>92</v>
      </c>
      <c r="AD5" s="123">
        <v>9</v>
      </c>
      <c r="AE5" s="126">
        <f t="shared" si="0"/>
        <v>3</v>
      </c>
      <c r="AF5" s="127">
        <f t="shared" ref="AF5:AF6" si="2">RANK(AE5,AE$3:AE$6)</f>
        <v>4</v>
      </c>
    </row>
    <row r="6" spans="1:33" ht="21" thickBot="1">
      <c r="A6" s="130">
        <v>64</v>
      </c>
      <c r="B6" s="436" t="str">
        <f>VLOOKUP(A6,Preslist!A9:D94,3)</f>
        <v>Krátký Vítek</v>
      </c>
      <c r="C6" s="436"/>
      <c r="D6" s="436"/>
      <c r="E6" s="436"/>
      <c r="F6" s="436"/>
      <c r="G6" s="436"/>
      <c r="H6" s="437" t="str">
        <f>VLOOKUP(A6,Preslist!A$6:D$91,4)</f>
        <v>TJ Nýřany</v>
      </c>
      <c r="I6" s="438"/>
      <c r="J6" s="131">
        <f>Y9</f>
        <v>2</v>
      </c>
      <c r="K6" s="131" t="s">
        <v>92</v>
      </c>
      <c r="L6" s="131">
        <f>W9</f>
        <v>3</v>
      </c>
      <c r="M6" s="132">
        <f>Y13</f>
        <v>3</v>
      </c>
      <c r="N6" s="131" t="s">
        <v>92</v>
      </c>
      <c r="O6" s="133">
        <f>W13</f>
        <v>1</v>
      </c>
      <c r="P6" s="131">
        <f>W11</f>
        <v>3</v>
      </c>
      <c r="Q6" s="131" t="s">
        <v>92</v>
      </c>
      <c r="R6" s="131">
        <f>Y11</f>
        <v>0</v>
      </c>
      <c r="S6" s="439"/>
      <c r="T6" s="440"/>
      <c r="U6" s="440"/>
      <c r="V6" s="440"/>
      <c r="W6" s="441"/>
      <c r="X6" s="442">
        <f>COUNTIF(J6,"=3")+COUNTIF(M6,"=3")+COUNTIF(P6,"=3")</f>
        <v>2</v>
      </c>
      <c r="Y6" s="443"/>
      <c r="Z6" s="136">
        <f>COUNTIF(L6,"=3")+COUNTIF(O6,"=3")+COUNTIF(R6,"=3")</f>
        <v>1</v>
      </c>
      <c r="AA6" s="137">
        <v>0</v>
      </c>
      <c r="AB6" s="135">
        <v>8</v>
      </c>
      <c r="AC6" s="131" t="s">
        <v>92</v>
      </c>
      <c r="AD6" s="134">
        <v>4</v>
      </c>
      <c r="AE6" s="138">
        <f t="shared" si="0"/>
        <v>5</v>
      </c>
      <c r="AF6" s="139">
        <f t="shared" si="2"/>
        <v>1</v>
      </c>
    </row>
    <row r="7" spans="1:33" ht="21.75" thickTop="1" thickBot="1">
      <c r="A7" s="444" t="s">
        <v>93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6"/>
    </row>
    <row r="8" spans="1:33" ht="17.25" thickTop="1" thickBot="1">
      <c r="A8" s="447" t="s">
        <v>94</v>
      </c>
      <c r="B8" s="416"/>
      <c r="C8" s="140" t="s">
        <v>95</v>
      </c>
      <c r="D8" s="447" t="s">
        <v>96</v>
      </c>
      <c r="E8" s="416"/>
      <c r="F8" s="416"/>
      <c r="G8" s="416"/>
      <c r="H8" s="416"/>
      <c r="I8" s="416"/>
      <c r="J8" s="416"/>
      <c r="K8" s="416"/>
      <c r="L8" s="416"/>
      <c r="M8" s="416"/>
      <c r="N8" s="448"/>
      <c r="O8" s="141" t="s">
        <v>97</v>
      </c>
      <c r="P8" s="142" t="s">
        <v>98</v>
      </c>
      <c r="Q8" s="142" t="s">
        <v>99</v>
      </c>
      <c r="R8" s="462" t="s">
        <v>100</v>
      </c>
      <c r="S8" s="462"/>
      <c r="T8" s="462" t="s">
        <v>87</v>
      </c>
      <c r="U8" s="462"/>
      <c r="V8" s="463"/>
      <c r="W8" s="416" t="s">
        <v>101</v>
      </c>
      <c r="X8" s="416"/>
      <c r="Y8" s="390"/>
      <c r="Z8" s="390"/>
      <c r="AA8" s="447" t="s">
        <v>102</v>
      </c>
      <c r="AB8" s="416"/>
      <c r="AC8" s="416"/>
      <c r="AD8" s="416"/>
      <c r="AE8" s="416"/>
      <c r="AF8" s="448"/>
    </row>
    <row r="9" spans="1:33" ht="16.5" thickTop="1">
      <c r="A9" s="449"/>
      <c r="B9" s="450"/>
      <c r="C9" s="143">
        <v>0</v>
      </c>
      <c r="D9" s="144">
        <v>1</v>
      </c>
      <c r="E9" s="508" t="str">
        <f>B3</f>
        <v>Kopecká Veronika</v>
      </c>
      <c r="F9" s="509"/>
      <c r="G9" s="509"/>
      <c r="H9" s="510"/>
      <c r="I9" s="144">
        <v>4</v>
      </c>
      <c r="J9" s="508" t="str">
        <f>B6</f>
        <v>Krátký Vítek</v>
      </c>
      <c r="K9" s="509"/>
      <c r="L9" s="509"/>
      <c r="M9" s="509"/>
      <c r="N9" s="511"/>
      <c r="O9" s="165">
        <v>-8</v>
      </c>
      <c r="P9" s="166">
        <v>8</v>
      </c>
      <c r="Q9" s="166">
        <v>-7</v>
      </c>
      <c r="R9" s="455">
        <v>8</v>
      </c>
      <c r="S9" s="455"/>
      <c r="T9" s="455">
        <v>10</v>
      </c>
      <c r="U9" s="455"/>
      <c r="V9" s="456"/>
      <c r="W9" s="236">
        <f>COUNTIF(O9:V9,"&gt;0")</f>
        <v>3</v>
      </c>
      <c r="X9" s="144" t="s">
        <v>92</v>
      </c>
      <c r="Y9" s="457">
        <f>COUNTIF(O9:V9,"&lt;0")</f>
        <v>2</v>
      </c>
      <c r="Z9" s="458"/>
      <c r="AA9" s="145"/>
      <c r="AB9" s="459" t="str">
        <f>B5</f>
        <v>Širer Josef</v>
      </c>
      <c r="AC9" s="460"/>
      <c r="AD9" s="460"/>
      <c r="AE9" s="460"/>
      <c r="AF9" s="461"/>
    </row>
    <row r="10" spans="1:33">
      <c r="A10" s="482"/>
      <c r="B10" s="483"/>
      <c r="C10" s="146">
        <v>0</v>
      </c>
      <c r="D10" s="147">
        <v>2</v>
      </c>
      <c r="E10" s="516" t="str">
        <f>B4</f>
        <v>Kishek Maksym</v>
      </c>
      <c r="F10" s="517"/>
      <c r="G10" s="517"/>
      <c r="H10" s="518"/>
      <c r="I10" s="147">
        <v>3</v>
      </c>
      <c r="J10" s="516" t="str">
        <f>B5</f>
        <v>Širer Josef</v>
      </c>
      <c r="K10" s="517"/>
      <c r="L10" s="517"/>
      <c r="M10" s="517"/>
      <c r="N10" s="519"/>
      <c r="O10" s="167">
        <v>2</v>
      </c>
      <c r="P10" s="168">
        <v>5</v>
      </c>
      <c r="Q10" s="168">
        <v>3</v>
      </c>
      <c r="R10" s="488"/>
      <c r="S10" s="488"/>
      <c r="T10" s="488"/>
      <c r="U10" s="488"/>
      <c r="V10" s="489"/>
      <c r="W10" s="148">
        <f t="shared" ref="W10:W14" si="3">COUNTIF(O10:V10,"&gt;0")</f>
        <v>3</v>
      </c>
      <c r="X10" s="147" t="s">
        <v>92</v>
      </c>
      <c r="Y10" s="464">
        <f t="shared" ref="Y10:Y14" si="4">COUNTIF(O10:V10,"&lt;0")</f>
        <v>0</v>
      </c>
      <c r="Z10" s="465"/>
      <c r="AA10" s="149"/>
      <c r="AB10" s="466" t="str">
        <f>B3</f>
        <v>Kopecká Veronika</v>
      </c>
      <c r="AC10" s="467"/>
      <c r="AD10" s="467"/>
      <c r="AE10" s="467"/>
      <c r="AF10" s="468"/>
    </row>
    <row r="11" spans="1:33">
      <c r="A11" s="469"/>
      <c r="B11" s="470"/>
      <c r="C11" s="150">
        <v>0</v>
      </c>
      <c r="D11" s="151">
        <v>4</v>
      </c>
      <c r="E11" s="512" t="str">
        <f>B6</f>
        <v>Krátký Vítek</v>
      </c>
      <c r="F11" s="513"/>
      <c r="G11" s="513"/>
      <c r="H11" s="514"/>
      <c r="I11" s="151">
        <v>3</v>
      </c>
      <c r="J11" s="512" t="str">
        <f>B5</f>
        <v>Širer Josef</v>
      </c>
      <c r="K11" s="513"/>
      <c r="L11" s="513"/>
      <c r="M11" s="513"/>
      <c r="N11" s="515"/>
      <c r="O11" s="169">
        <v>1</v>
      </c>
      <c r="P11" s="170">
        <v>5</v>
      </c>
      <c r="Q11" s="170">
        <v>4</v>
      </c>
      <c r="R11" s="475"/>
      <c r="S11" s="475"/>
      <c r="T11" s="475"/>
      <c r="U11" s="475"/>
      <c r="V11" s="476"/>
      <c r="W11" s="152">
        <f t="shared" si="3"/>
        <v>3</v>
      </c>
      <c r="X11" s="151" t="s">
        <v>92</v>
      </c>
      <c r="Y11" s="477">
        <f t="shared" si="4"/>
        <v>0</v>
      </c>
      <c r="Z11" s="478"/>
      <c r="AA11" s="153"/>
      <c r="AB11" s="479" t="str">
        <f>B4</f>
        <v>Kishek Maksym</v>
      </c>
      <c r="AC11" s="480"/>
      <c r="AD11" s="480"/>
      <c r="AE11" s="480"/>
      <c r="AF11" s="481"/>
    </row>
    <row r="12" spans="1:33">
      <c r="A12" s="482"/>
      <c r="B12" s="483"/>
      <c r="C12" s="146">
        <v>0</v>
      </c>
      <c r="D12" s="147">
        <v>1</v>
      </c>
      <c r="E12" s="516" t="str">
        <f>B3</f>
        <v>Kopecká Veronika</v>
      </c>
      <c r="F12" s="517"/>
      <c r="G12" s="517"/>
      <c r="H12" s="518"/>
      <c r="I12" s="147">
        <v>2</v>
      </c>
      <c r="J12" s="516" t="str">
        <f>B4</f>
        <v>Kishek Maksym</v>
      </c>
      <c r="K12" s="517"/>
      <c r="L12" s="517"/>
      <c r="M12" s="517"/>
      <c r="N12" s="519"/>
      <c r="O12" s="171">
        <v>-8</v>
      </c>
      <c r="P12" s="172">
        <v>-10</v>
      </c>
      <c r="Q12" s="172">
        <v>9</v>
      </c>
      <c r="R12" s="488">
        <v>-3</v>
      </c>
      <c r="S12" s="488"/>
      <c r="T12" s="488"/>
      <c r="U12" s="488"/>
      <c r="V12" s="489"/>
      <c r="W12" s="148">
        <f t="shared" si="3"/>
        <v>1</v>
      </c>
      <c r="X12" s="147" t="s">
        <v>92</v>
      </c>
      <c r="Y12" s="464">
        <f t="shared" si="4"/>
        <v>3</v>
      </c>
      <c r="Z12" s="465"/>
      <c r="AA12" s="154"/>
      <c r="AB12" s="466" t="str">
        <f>B6</f>
        <v>Krátký Vítek</v>
      </c>
      <c r="AC12" s="467"/>
      <c r="AD12" s="467"/>
      <c r="AE12" s="467"/>
      <c r="AF12" s="468"/>
    </row>
    <row r="13" spans="1:33">
      <c r="A13" s="469"/>
      <c r="B13" s="470"/>
      <c r="C13" s="150">
        <v>0</v>
      </c>
      <c r="D13" s="151">
        <v>2</v>
      </c>
      <c r="E13" s="512" t="str">
        <f>B4</f>
        <v>Kishek Maksym</v>
      </c>
      <c r="F13" s="513"/>
      <c r="G13" s="513"/>
      <c r="H13" s="514"/>
      <c r="I13" s="151">
        <v>4</v>
      </c>
      <c r="J13" s="512" t="str">
        <f>B6</f>
        <v>Krátký Vítek</v>
      </c>
      <c r="K13" s="513"/>
      <c r="L13" s="513"/>
      <c r="M13" s="513"/>
      <c r="N13" s="515"/>
      <c r="O13" s="169">
        <v>-6</v>
      </c>
      <c r="P13" s="170">
        <v>4</v>
      </c>
      <c r="Q13" s="170">
        <v>-7</v>
      </c>
      <c r="R13" s="475">
        <v>-8</v>
      </c>
      <c r="S13" s="475"/>
      <c r="T13" s="475"/>
      <c r="U13" s="475"/>
      <c r="V13" s="476"/>
      <c r="W13" s="152">
        <f t="shared" si="3"/>
        <v>1</v>
      </c>
      <c r="X13" s="151" t="s">
        <v>92</v>
      </c>
      <c r="Y13" s="477">
        <f t="shared" si="4"/>
        <v>3</v>
      </c>
      <c r="Z13" s="478"/>
      <c r="AA13" s="155"/>
      <c r="AB13" s="479" t="str">
        <f>B3</f>
        <v>Kopecká Veronika</v>
      </c>
      <c r="AC13" s="480"/>
      <c r="AD13" s="480"/>
      <c r="AE13" s="480"/>
      <c r="AF13" s="481"/>
    </row>
    <row r="14" spans="1:33" ht="16.5" thickBot="1">
      <c r="A14" s="495"/>
      <c r="B14" s="496"/>
      <c r="C14" s="156">
        <v>0</v>
      </c>
      <c r="D14" s="157">
        <v>3</v>
      </c>
      <c r="E14" s="520" t="str">
        <f>B5</f>
        <v>Širer Josef</v>
      </c>
      <c r="F14" s="521"/>
      <c r="G14" s="521"/>
      <c r="H14" s="522"/>
      <c r="I14" s="157">
        <v>1</v>
      </c>
      <c r="J14" s="520" t="str">
        <f>B3</f>
        <v>Kopecká Veronika</v>
      </c>
      <c r="K14" s="521"/>
      <c r="L14" s="521"/>
      <c r="M14" s="521"/>
      <c r="N14" s="523"/>
      <c r="O14" s="173">
        <v>-4</v>
      </c>
      <c r="P14" s="174">
        <v>-2</v>
      </c>
      <c r="Q14" s="174">
        <v>-6</v>
      </c>
      <c r="R14" s="501"/>
      <c r="S14" s="501"/>
      <c r="T14" s="501"/>
      <c r="U14" s="501"/>
      <c r="V14" s="502"/>
      <c r="W14" s="235">
        <f t="shared" si="3"/>
        <v>0</v>
      </c>
      <c r="X14" s="216" t="s">
        <v>92</v>
      </c>
      <c r="Y14" s="490">
        <f t="shared" si="4"/>
        <v>3</v>
      </c>
      <c r="Z14" s="491"/>
      <c r="AA14" s="158"/>
      <c r="AB14" s="492" t="str">
        <f>B4</f>
        <v>Kishek Maksym</v>
      </c>
      <c r="AC14" s="493"/>
      <c r="AD14" s="493"/>
      <c r="AE14" s="493"/>
      <c r="AF14" s="494"/>
    </row>
    <row r="15" spans="1:33" ht="37.5" customHeight="1" thickTop="1" thickBo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29"/>
      <c r="AF15" s="103"/>
    </row>
    <row r="16" spans="1:33" ht="26.45" customHeight="1" thickTop="1" thickBot="1">
      <c r="A16" s="405" t="s">
        <v>81</v>
      </c>
      <c r="B16" s="406"/>
      <c r="C16" s="406"/>
      <c r="D16" s="406"/>
      <c r="E16" s="407" t="s">
        <v>91</v>
      </c>
      <c r="F16" s="408"/>
      <c r="G16" s="409">
        <f>Preslist!C4</f>
        <v>45550</v>
      </c>
      <c r="H16" s="410"/>
      <c r="I16" s="410"/>
      <c r="J16" s="411"/>
      <c r="K16" s="412" t="s">
        <v>2</v>
      </c>
      <c r="L16" s="413"/>
      <c r="M16" s="413"/>
      <c r="N16" s="413"/>
      <c r="O16" s="414"/>
      <c r="P16" s="530" t="s">
        <v>83</v>
      </c>
      <c r="Q16" s="531"/>
      <c r="R16" s="531"/>
      <c r="S16" s="417" t="s">
        <v>138</v>
      </c>
      <c r="T16" s="416"/>
      <c r="U16" s="416"/>
      <c r="V16" s="416"/>
      <c r="W16" s="416"/>
      <c r="X16" s="416"/>
      <c r="Y16" s="418"/>
      <c r="Z16" s="390" t="s">
        <v>84</v>
      </c>
      <c r="AA16" s="390"/>
      <c r="AB16" s="390"/>
      <c r="AC16" s="103"/>
      <c r="AD16" s="391"/>
      <c r="AE16" s="391"/>
      <c r="AF16" s="392"/>
    </row>
    <row r="17" spans="1:32" ht="25.5" thickTop="1" thickBot="1">
      <c r="A17" s="104" t="s">
        <v>85</v>
      </c>
      <c r="B17" s="393" t="s">
        <v>10</v>
      </c>
      <c r="C17" s="394"/>
      <c r="D17" s="394"/>
      <c r="E17" s="394"/>
      <c r="F17" s="394"/>
      <c r="G17" s="394"/>
      <c r="H17" s="394" t="s">
        <v>86</v>
      </c>
      <c r="I17" s="395"/>
      <c r="J17" s="396">
        <f>A18</f>
        <v>50</v>
      </c>
      <c r="K17" s="396"/>
      <c r="L17" s="396"/>
      <c r="M17" s="397">
        <f>A19</f>
        <v>57</v>
      </c>
      <c r="N17" s="396"/>
      <c r="O17" s="398"/>
      <c r="P17" s="396">
        <f>A20</f>
        <v>55</v>
      </c>
      <c r="Q17" s="396"/>
      <c r="R17" s="396"/>
      <c r="S17" s="397">
        <f>A21</f>
        <v>63</v>
      </c>
      <c r="T17" s="396"/>
      <c r="U17" s="396"/>
      <c r="V17" s="396"/>
      <c r="W17" s="399"/>
      <c r="X17" s="400" t="s">
        <v>87</v>
      </c>
      <c r="Y17" s="401"/>
      <c r="Z17" s="105" t="s">
        <v>88</v>
      </c>
      <c r="AA17" s="106" t="s">
        <v>89</v>
      </c>
      <c r="AB17" s="402" t="s">
        <v>90</v>
      </c>
      <c r="AC17" s="403"/>
      <c r="AD17" s="404"/>
      <c r="AE17" s="107" t="s">
        <v>91</v>
      </c>
      <c r="AF17" s="108" t="s">
        <v>88</v>
      </c>
    </row>
    <row r="18" spans="1:32" ht="21" thickTop="1">
      <c r="A18" s="109">
        <v>50</v>
      </c>
      <c r="B18" s="430" t="str">
        <f>VLOOKUP(A18,Preslist!A6:D106,3)</f>
        <v>Klouda František ml.</v>
      </c>
      <c r="C18" s="430"/>
      <c r="D18" s="430"/>
      <c r="E18" s="430"/>
      <c r="F18" s="430"/>
      <c r="G18" s="430"/>
      <c r="H18" s="431" t="str">
        <f>VLOOKUP(A18,Preslist!A$6:D$91,4)</f>
        <v>SVČ RADOVÁNEK</v>
      </c>
      <c r="I18" s="432"/>
      <c r="J18" s="390"/>
      <c r="K18" s="390"/>
      <c r="L18" s="390"/>
      <c r="M18" s="110">
        <f>W27</f>
        <v>3</v>
      </c>
      <c r="N18" s="111" t="s">
        <v>92</v>
      </c>
      <c r="O18" s="112">
        <f>Y27</f>
        <v>0</v>
      </c>
      <c r="P18" s="111">
        <f>Y29</f>
        <v>3</v>
      </c>
      <c r="Q18" s="111" t="s">
        <v>92</v>
      </c>
      <c r="R18" s="111">
        <f>W29</f>
        <v>0</v>
      </c>
      <c r="S18" s="433">
        <f>W24</f>
        <v>3</v>
      </c>
      <c r="T18" s="434"/>
      <c r="U18" s="111" t="s">
        <v>92</v>
      </c>
      <c r="V18" s="434">
        <f>Y24</f>
        <v>0</v>
      </c>
      <c r="W18" s="435"/>
      <c r="X18" s="419">
        <f>COUNTIF(M18,"=3")+COUNTIF(P18,"=3")+COUNTIF(S18,"=3")</f>
        <v>3</v>
      </c>
      <c r="Y18" s="420"/>
      <c r="Z18" s="115">
        <f>COUNTIF(O18,"=3")+COUNTIF(R18,"=3")+COUNTIF(V18,"=3")</f>
        <v>0</v>
      </c>
      <c r="AA18" s="116">
        <v>0</v>
      </c>
      <c r="AB18" s="114">
        <f>M18+P18+S18</f>
        <v>9</v>
      </c>
      <c r="AC18" s="103" t="s">
        <v>92</v>
      </c>
      <c r="AD18" s="113">
        <f>O18+R18+V18</f>
        <v>0</v>
      </c>
      <c r="AE18" s="117">
        <f>X18*2+Z18*1</f>
        <v>6</v>
      </c>
      <c r="AF18" s="118">
        <v>1</v>
      </c>
    </row>
    <row r="19" spans="1:32" ht="20.25">
      <c r="A19" s="119">
        <v>57</v>
      </c>
      <c r="B19" s="421" t="str">
        <f>VLOOKUP(A19,Preslist!A7:D107,3)</f>
        <v>Skočný Dominik</v>
      </c>
      <c r="C19" s="421"/>
      <c r="D19" s="421"/>
      <c r="E19" s="421"/>
      <c r="F19" s="421"/>
      <c r="G19" s="421"/>
      <c r="H19" s="422" t="str">
        <f>VLOOKUP(A19,Preslist!A$6:D$91,4)</f>
        <v>TJ Sokol Plzeň V.</v>
      </c>
      <c r="I19" s="423"/>
      <c r="J19" s="120">
        <f>Y27</f>
        <v>0</v>
      </c>
      <c r="K19" s="121" t="s">
        <v>92</v>
      </c>
      <c r="L19" s="122">
        <f>W27</f>
        <v>3</v>
      </c>
      <c r="M19" s="424"/>
      <c r="N19" s="425"/>
      <c r="O19" s="426"/>
      <c r="P19" s="121">
        <f>W25</f>
        <v>3</v>
      </c>
      <c r="Q19" s="121" t="s">
        <v>92</v>
      </c>
      <c r="R19" s="121">
        <f>Y25</f>
        <v>0</v>
      </c>
      <c r="S19" s="424">
        <f>W28</f>
        <v>0</v>
      </c>
      <c r="T19" s="425"/>
      <c r="U19" s="121" t="s">
        <v>92</v>
      </c>
      <c r="V19" s="425">
        <f>Y28</f>
        <v>3</v>
      </c>
      <c r="W19" s="427"/>
      <c r="X19" s="428">
        <f>COUNTIF(J19,"=3")+COUNTIF(P19,"=3")+COUNTIF(S19,"=3")</f>
        <v>1</v>
      </c>
      <c r="Y19" s="429"/>
      <c r="Z19" s="124">
        <f>COUNTIF(L19,"=3")+COUNTIF(R19,"=3")+COUNTIF(V19,"=3")</f>
        <v>2</v>
      </c>
      <c r="AA19" s="125">
        <v>0</v>
      </c>
      <c r="AB19" s="120">
        <f t="shared" ref="AB19:AB21" si="5">M19+P19+S19</f>
        <v>3</v>
      </c>
      <c r="AC19" s="121" t="s">
        <v>92</v>
      </c>
      <c r="AD19" s="123">
        <v>6</v>
      </c>
      <c r="AE19" s="126">
        <f t="shared" ref="AE19:AE21" si="6">X19*2+Z19*1</f>
        <v>4</v>
      </c>
      <c r="AF19" s="127">
        <v>3</v>
      </c>
    </row>
    <row r="20" spans="1:32" ht="20.25">
      <c r="A20" s="119">
        <v>55</v>
      </c>
      <c r="B20" s="421" t="str">
        <f>VLOOKUP(A20,Preslist!A8:D108,3)</f>
        <v>Packová Michaela</v>
      </c>
      <c r="C20" s="421"/>
      <c r="D20" s="421"/>
      <c r="E20" s="421"/>
      <c r="F20" s="421"/>
      <c r="G20" s="421"/>
      <c r="H20" s="422" t="str">
        <f>VLOOKUP(A20,Preslist!A$6:D$91,4)</f>
        <v>TJ Nýřany</v>
      </c>
      <c r="I20" s="423"/>
      <c r="J20" s="121">
        <f>W29</f>
        <v>0</v>
      </c>
      <c r="K20" s="121" t="s">
        <v>92</v>
      </c>
      <c r="L20" s="121">
        <f>Y29</f>
        <v>3</v>
      </c>
      <c r="M20" s="128">
        <f>Y25</f>
        <v>0</v>
      </c>
      <c r="N20" s="121" t="s">
        <v>92</v>
      </c>
      <c r="O20" s="122">
        <f>W25</f>
        <v>3</v>
      </c>
      <c r="P20" s="425"/>
      <c r="Q20" s="425"/>
      <c r="R20" s="425"/>
      <c r="S20" s="424">
        <f>Y26</f>
        <v>0</v>
      </c>
      <c r="T20" s="425"/>
      <c r="U20" s="121" t="s">
        <v>92</v>
      </c>
      <c r="V20" s="425">
        <f>W26</f>
        <v>3</v>
      </c>
      <c r="W20" s="427"/>
      <c r="X20" s="428">
        <f>COUNTIF(J20,"=3")+COUNTIF(M20,"=3")+COUNTIF(S20,"=3")</f>
        <v>0</v>
      </c>
      <c r="Y20" s="429"/>
      <c r="Z20" s="124">
        <f>COUNTIF(L20,"=3")+COUNTIF(O20,"=3")+COUNTIF(V20,"=3")</f>
        <v>3</v>
      </c>
      <c r="AA20" s="125">
        <v>0</v>
      </c>
      <c r="AB20" s="120">
        <f t="shared" si="5"/>
        <v>0</v>
      </c>
      <c r="AC20" s="129" t="s">
        <v>92</v>
      </c>
      <c r="AD20" s="123">
        <v>9</v>
      </c>
      <c r="AE20" s="126">
        <f t="shared" si="6"/>
        <v>3</v>
      </c>
      <c r="AF20" s="127">
        <f t="shared" ref="AF20" si="7">RANK(AE20,AE$3:AE$6)</f>
        <v>4</v>
      </c>
    </row>
    <row r="21" spans="1:32" ht="21" thickBot="1">
      <c r="A21" s="130">
        <v>63</v>
      </c>
      <c r="B21" s="436" t="str">
        <f>VLOOKUP(A21,Preslist!A9:D109,3)</f>
        <v>Frausová Tereza</v>
      </c>
      <c r="C21" s="436"/>
      <c r="D21" s="436"/>
      <c r="E21" s="436"/>
      <c r="F21" s="436"/>
      <c r="G21" s="436"/>
      <c r="H21" s="437" t="str">
        <f>VLOOKUP(A21,Preslist!A$6:D$91,4)</f>
        <v>TJ Dobřany</v>
      </c>
      <c r="I21" s="438"/>
      <c r="J21" s="131">
        <f>Y24</f>
        <v>0</v>
      </c>
      <c r="K21" s="131" t="s">
        <v>92</v>
      </c>
      <c r="L21" s="131">
        <f>W24</f>
        <v>3</v>
      </c>
      <c r="M21" s="132">
        <f>Y28</f>
        <v>3</v>
      </c>
      <c r="N21" s="131" t="s">
        <v>92</v>
      </c>
      <c r="O21" s="133">
        <f>W28</f>
        <v>0</v>
      </c>
      <c r="P21" s="131">
        <f>W26</f>
        <v>3</v>
      </c>
      <c r="Q21" s="131" t="s">
        <v>92</v>
      </c>
      <c r="R21" s="131">
        <f>Y26</f>
        <v>0</v>
      </c>
      <c r="S21" s="439"/>
      <c r="T21" s="440"/>
      <c r="U21" s="440"/>
      <c r="V21" s="440"/>
      <c r="W21" s="441"/>
      <c r="X21" s="442">
        <f>COUNTIF(J21,"=3")+COUNTIF(M21,"=3")+COUNTIF(P21,"=3")</f>
        <v>2</v>
      </c>
      <c r="Y21" s="443"/>
      <c r="Z21" s="136">
        <f>COUNTIF(L21,"=3")+COUNTIF(O21,"=3")+COUNTIF(R21,"=3")</f>
        <v>1</v>
      </c>
      <c r="AA21" s="137">
        <v>0</v>
      </c>
      <c r="AB21" s="135">
        <f t="shared" si="5"/>
        <v>6</v>
      </c>
      <c r="AC21" s="131" t="s">
        <v>92</v>
      </c>
      <c r="AD21" s="134">
        <v>3</v>
      </c>
      <c r="AE21" s="138">
        <f t="shared" si="6"/>
        <v>5</v>
      </c>
      <c r="AF21" s="139">
        <v>2</v>
      </c>
    </row>
    <row r="22" spans="1:32" ht="21.75" thickTop="1" thickBot="1">
      <c r="A22" s="444" t="s">
        <v>93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6"/>
    </row>
    <row r="23" spans="1:32" ht="17.25" thickTop="1" thickBot="1">
      <c r="A23" s="447" t="s">
        <v>94</v>
      </c>
      <c r="B23" s="416"/>
      <c r="C23" s="140" t="s">
        <v>95</v>
      </c>
      <c r="D23" s="447" t="s">
        <v>96</v>
      </c>
      <c r="E23" s="416"/>
      <c r="F23" s="416"/>
      <c r="G23" s="416"/>
      <c r="H23" s="416"/>
      <c r="I23" s="416"/>
      <c r="J23" s="416"/>
      <c r="K23" s="416"/>
      <c r="L23" s="416"/>
      <c r="M23" s="416"/>
      <c r="N23" s="448"/>
      <c r="O23" s="141" t="s">
        <v>97</v>
      </c>
      <c r="P23" s="142" t="s">
        <v>98</v>
      </c>
      <c r="Q23" s="142" t="s">
        <v>99</v>
      </c>
      <c r="R23" s="462" t="s">
        <v>100</v>
      </c>
      <c r="S23" s="462"/>
      <c r="T23" s="462" t="s">
        <v>87</v>
      </c>
      <c r="U23" s="462"/>
      <c r="V23" s="463"/>
      <c r="W23" s="416" t="s">
        <v>101</v>
      </c>
      <c r="X23" s="416"/>
      <c r="Y23" s="390"/>
      <c r="Z23" s="390"/>
      <c r="AA23" s="447" t="s">
        <v>102</v>
      </c>
      <c r="AB23" s="416"/>
      <c r="AC23" s="416"/>
      <c r="AD23" s="416"/>
      <c r="AE23" s="416"/>
      <c r="AF23" s="448"/>
    </row>
    <row r="24" spans="1:32" ht="16.5" thickTop="1">
      <c r="A24" s="449"/>
      <c r="B24" s="450"/>
      <c r="C24" s="143">
        <v>0</v>
      </c>
      <c r="D24" s="144">
        <v>1</v>
      </c>
      <c r="E24" s="508" t="str">
        <f>B18</f>
        <v>Klouda František ml.</v>
      </c>
      <c r="F24" s="509"/>
      <c r="G24" s="509"/>
      <c r="H24" s="510"/>
      <c r="I24" s="144">
        <v>4</v>
      </c>
      <c r="J24" s="508" t="str">
        <f>B21</f>
        <v>Frausová Tereza</v>
      </c>
      <c r="K24" s="509"/>
      <c r="L24" s="509"/>
      <c r="M24" s="509"/>
      <c r="N24" s="511"/>
      <c r="O24" s="165">
        <v>6</v>
      </c>
      <c r="P24" s="166">
        <v>12</v>
      </c>
      <c r="Q24" s="166">
        <v>6</v>
      </c>
      <c r="R24" s="455"/>
      <c r="S24" s="455"/>
      <c r="T24" s="455"/>
      <c r="U24" s="455"/>
      <c r="V24" s="456"/>
      <c r="W24" s="236">
        <f>COUNTIF(O24:V24,"&gt;0")</f>
        <v>3</v>
      </c>
      <c r="X24" s="144" t="s">
        <v>92</v>
      </c>
      <c r="Y24" s="457">
        <f>COUNTIF(O24:V24,"&lt;0")</f>
        <v>0</v>
      </c>
      <c r="Z24" s="458"/>
      <c r="AA24" s="145"/>
      <c r="AB24" s="459" t="str">
        <f>B20</f>
        <v>Packová Michaela</v>
      </c>
      <c r="AC24" s="460"/>
      <c r="AD24" s="460"/>
      <c r="AE24" s="460"/>
      <c r="AF24" s="461"/>
    </row>
    <row r="25" spans="1:32">
      <c r="A25" s="482"/>
      <c r="B25" s="483"/>
      <c r="C25" s="146">
        <v>0</v>
      </c>
      <c r="D25" s="147">
        <v>2</v>
      </c>
      <c r="E25" s="516" t="str">
        <f>B19</f>
        <v>Skočný Dominik</v>
      </c>
      <c r="F25" s="517"/>
      <c r="G25" s="517"/>
      <c r="H25" s="518"/>
      <c r="I25" s="147">
        <v>3</v>
      </c>
      <c r="J25" s="516" t="str">
        <f>B20</f>
        <v>Packová Michaela</v>
      </c>
      <c r="K25" s="517"/>
      <c r="L25" s="517"/>
      <c r="M25" s="517"/>
      <c r="N25" s="519"/>
      <c r="O25" s="167">
        <v>4</v>
      </c>
      <c r="P25" s="168">
        <v>5</v>
      </c>
      <c r="Q25" s="168">
        <v>3</v>
      </c>
      <c r="R25" s="488"/>
      <c r="S25" s="488"/>
      <c r="T25" s="488"/>
      <c r="U25" s="488"/>
      <c r="V25" s="489"/>
      <c r="W25" s="148">
        <f t="shared" ref="W25:W29" si="8">COUNTIF(O25:V25,"&gt;0")</f>
        <v>3</v>
      </c>
      <c r="X25" s="147" t="s">
        <v>92</v>
      </c>
      <c r="Y25" s="464">
        <f t="shared" ref="Y25:Y29" si="9">COUNTIF(O25:V25,"&lt;0")</f>
        <v>0</v>
      </c>
      <c r="Z25" s="465"/>
      <c r="AA25" s="149"/>
      <c r="AB25" s="466" t="str">
        <f>B18</f>
        <v>Klouda František ml.</v>
      </c>
      <c r="AC25" s="467"/>
      <c r="AD25" s="467"/>
      <c r="AE25" s="467"/>
      <c r="AF25" s="468"/>
    </row>
    <row r="26" spans="1:32">
      <c r="A26" s="469"/>
      <c r="B26" s="470"/>
      <c r="C26" s="150">
        <v>0</v>
      </c>
      <c r="D26" s="151">
        <v>4</v>
      </c>
      <c r="E26" s="512" t="str">
        <f>B21</f>
        <v>Frausová Tereza</v>
      </c>
      <c r="F26" s="513"/>
      <c r="G26" s="513"/>
      <c r="H26" s="514"/>
      <c r="I26" s="151">
        <v>3</v>
      </c>
      <c r="J26" s="512" t="str">
        <f>B20</f>
        <v>Packová Michaela</v>
      </c>
      <c r="K26" s="513"/>
      <c r="L26" s="513"/>
      <c r="M26" s="513"/>
      <c r="N26" s="515"/>
      <c r="O26" s="169">
        <v>4</v>
      </c>
      <c r="P26" s="170">
        <v>6</v>
      </c>
      <c r="Q26" s="170">
        <v>8</v>
      </c>
      <c r="R26" s="475"/>
      <c r="S26" s="475"/>
      <c r="T26" s="475"/>
      <c r="U26" s="475"/>
      <c r="V26" s="476"/>
      <c r="W26" s="152">
        <f t="shared" si="8"/>
        <v>3</v>
      </c>
      <c r="X26" s="151" t="s">
        <v>92</v>
      </c>
      <c r="Y26" s="477">
        <f t="shared" si="9"/>
        <v>0</v>
      </c>
      <c r="Z26" s="478"/>
      <c r="AA26" s="153"/>
      <c r="AB26" s="479" t="str">
        <f>B19</f>
        <v>Skočný Dominik</v>
      </c>
      <c r="AC26" s="480"/>
      <c r="AD26" s="480"/>
      <c r="AE26" s="480"/>
      <c r="AF26" s="481"/>
    </row>
    <row r="27" spans="1:32">
      <c r="A27" s="482"/>
      <c r="B27" s="483"/>
      <c r="C27" s="146">
        <v>0</v>
      </c>
      <c r="D27" s="147">
        <v>1</v>
      </c>
      <c r="E27" s="516" t="str">
        <f>B18</f>
        <v>Klouda František ml.</v>
      </c>
      <c r="F27" s="517"/>
      <c r="G27" s="517"/>
      <c r="H27" s="518"/>
      <c r="I27" s="147">
        <v>2</v>
      </c>
      <c r="J27" s="516" t="str">
        <f>B19</f>
        <v>Skočný Dominik</v>
      </c>
      <c r="K27" s="517"/>
      <c r="L27" s="517"/>
      <c r="M27" s="517"/>
      <c r="N27" s="519"/>
      <c r="O27" s="171">
        <v>3</v>
      </c>
      <c r="P27" s="172">
        <v>2</v>
      </c>
      <c r="Q27" s="172">
        <v>1</v>
      </c>
      <c r="R27" s="488"/>
      <c r="S27" s="488"/>
      <c r="T27" s="488"/>
      <c r="U27" s="488"/>
      <c r="V27" s="489"/>
      <c r="W27" s="148">
        <f t="shared" si="8"/>
        <v>3</v>
      </c>
      <c r="X27" s="147" t="s">
        <v>92</v>
      </c>
      <c r="Y27" s="464">
        <f t="shared" si="9"/>
        <v>0</v>
      </c>
      <c r="Z27" s="465"/>
      <c r="AA27" s="154"/>
      <c r="AB27" s="466" t="str">
        <f>B21</f>
        <v>Frausová Tereza</v>
      </c>
      <c r="AC27" s="467"/>
      <c r="AD27" s="467"/>
      <c r="AE27" s="467"/>
      <c r="AF27" s="468"/>
    </row>
    <row r="28" spans="1:32">
      <c r="A28" s="469"/>
      <c r="B28" s="470"/>
      <c r="C28" s="150">
        <v>0</v>
      </c>
      <c r="D28" s="151">
        <v>2</v>
      </c>
      <c r="E28" s="512" t="str">
        <f>B19</f>
        <v>Skočný Dominik</v>
      </c>
      <c r="F28" s="513"/>
      <c r="G28" s="513"/>
      <c r="H28" s="514"/>
      <c r="I28" s="151">
        <v>4</v>
      </c>
      <c r="J28" s="512" t="str">
        <f>B21</f>
        <v>Frausová Tereza</v>
      </c>
      <c r="K28" s="513"/>
      <c r="L28" s="513"/>
      <c r="M28" s="513"/>
      <c r="N28" s="515"/>
      <c r="O28" s="169">
        <v>-6</v>
      </c>
      <c r="P28" s="170">
        <v>-4</v>
      </c>
      <c r="Q28" s="170">
        <v>-6</v>
      </c>
      <c r="R28" s="475"/>
      <c r="S28" s="475"/>
      <c r="T28" s="475"/>
      <c r="U28" s="475"/>
      <c r="V28" s="476"/>
      <c r="W28" s="152">
        <f t="shared" si="8"/>
        <v>0</v>
      </c>
      <c r="X28" s="151" t="s">
        <v>92</v>
      </c>
      <c r="Y28" s="477">
        <f t="shared" si="9"/>
        <v>3</v>
      </c>
      <c r="Z28" s="478"/>
      <c r="AA28" s="155"/>
      <c r="AB28" s="479" t="str">
        <f>B18</f>
        <v>Klouda František ml.</v>
      </c>
      <c r="AC28" s="480"/>
      <c r="AD28" s="480"/>
      <c r="AE28" s="480"/>
      <c r="AF28" s="481"/>
    </row>
    <row r="29" spans="1:32" ht="16.5" thickBot="1">
      <c r="A29" s="495"/>
      <c r="B29" s="496"/>
      <c r="C29" s="156">
        <v>0</v>
      </c>
      <c r="D29" s="157">
        <v>3</v>
      </c>
      <c r="E29" s="520" t="str">
        <f>B20</f>
        <v>Packová Michaela</v>
      </c>
      <c r="F29" s="521"/>
      <c r="G29" s="521"/>
      <c r="H29" s="522"/>
      <c r="I29" s="157">
        <v>1</v>
      </c>
      <c r="J29" s="520" t="str">
        <f>B18</f>
        <v>Klouda František ml.</v>
      </c>
      <c r="K29" s="521"/>
      <c r="L29" s="521"/>
      <c r="M29" s="521"/>
      <c r="N29" s="523"/>
      <c r="O29" s="173">
        <v>-4</v>
      </c>
      <c r="P29" s="174">
        <v>-1</v>
      </c>
      <c r="Q29" s="174">
        <v>-3</v>
      </c>
      <c r="R29" s="501"/>
      <c r="S29" s="501"/>
      <c r="T29" s="501"/>
      <c r="U29" s="501"/>
      <c r="V29" s="502"/>
      <c r="W29" s="235">
        <f t="shared" si="8"/>
        <v>0</v>
      </c>
      <c r="X29" s="216" t="s">
        <v>92</v>
      </c>
      <c r="Y29" s="490">
        <f t="shared" si="9"/>
        <v>3</v>
      </c>
      <c r="Z29" s="491"/>
      <c r="AA29" s="158"/>
      <c r="AB29" s="492" t="str">
        <f>B19</f>
        <v>Skočný Dominik</v>
      </c>
      <c r="AC29" s="493"/>
      <c r="AD29" s="493"/>
      <c r="AE29" s="493"/>
      <c r="AF29" s="494"/>
    </row>
    <row r="30" spans="1:32" ht="117" customHeight="1" thickTop="1" thickBot="1">
      <c r="A30" s="161"/>
      <c r="B30" s="161"/>
      <c r="C30" s="162"/>
      <c r="D30" s="103"/>
      <c r="E30" s="162"/>
      <c r="F30" s="162"/>
      <c r="G30" s="162"/>
      <c r="H30" s="162"/>
      <c r="I30" s="103"/>
      <c r="J30" s="162"/>
      <c r="K30" s="162"/>
      <c r="L30" s="162"/>
      <c r="M30" s="162"/>
      <c r="N30" s="162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63"/>
      <c r="AB30" s="164"/>
      <c r="AC30" s="164"/>
      <c r="AD30" s="164"/>
      <c r="AE30" s="164"/>
      <c r="AF30" s="164"/>
    </row>
    <row r="31" spans="1:32" ht="26.45" customHeight="1" thickTop="1" thickBot="1">
      <c r="A31" s="405" t="s">
        <v>81</v>
      </c>
      <c r="B31" s="406"/>
      <c r="C31" s="406"/>
      <c r="D31" s="406"/>
      <c r="E31" s="407" t="s">
        <v>103</v>
      </c>
      <c r="F31" s="408"/>
      <c r="G31" s="409">
        <f>Preslist!C4</f>
        <v>45550</v>
      </c>
      <c r="H31" s="410"/>
      <c r="I31" s="410"/>
      <c r="J31" s="411"/>
      <c r="K31" s="412" t="s">
        <v>2</v>
      </c>
      <c r="L31" s="413"/>
      <c r="M31" s="413"/>
      <c r="N31" s="413"/>
      <c r="O31" s="414"/>
      <c r="P31" s="530" t="s">
        <v>83</v>
      </c>
      <c r="Q31" s="531"/>
      <c r="R31" s="531"/>
      <c r="S31" s="417" t="s">
        <v>138</v>
      </c>
      <c r="T31" s="416"/>
      <c r="U31" s="416"/>
      <c r="V31" s="416"/>
      <c r="W31" s="416"/>
      <c r="X31" s="416"/>
      <c r="Y31" s="418"/>
      <c r="Z31" s="390" t="s">
        <v>84</v>
      </c>
      <c r="AA31" s="390"/>
      <c r="AB31" s="390"/>
      <c r="AC31" s="103"/>
      <c r="AD31" s="391"/>
      <c r="AE31" s="391"/>
      <c r="AF31" s="392"/>
    </row>
    <row r="32" spans="1:32" ht="25.5" thickTop="1" thickBot="1">
      <c r="A32" s="104" t="s">
        <v>85</v>
      </c>
      <c r="B32" s="393" t="s">
        <v>10</v>
      </c>
      <c r="C32" s="394"/>
      <c r="D32" s="394"/>
      <c r="E32" s="394"/>
      <c r="F32" s="394"/>
      <c r="G32" s="394"/>
      <c r="H32" s="394" t="s">
        <v>86</v>
      </c>
      <c r="I32" s="395"/>
      <c r="J32" s="396">
        <f>A33</f>
        <v>51</v>
      </c>
      <c r="K32" s="396"/>
      <c r="L32" s="396"/>
      <c r="M32" s="397">
        <f>A34</f>
        <v>58</v>
      </c>
      <c r="N32" s="396"/>
      <c r="O32" s="398"/>
      <c r="P32" s="396">
        <f>A35</f>
        <v>53</v>
      </c>
      <c r="Q32" s="396"/>
      <c r="R32" s="396"/>
      <c r="S32" s="397">
        <f>A36</f>
        <v>62</v>
      </c>
      <c r="T32" s="396"/>
      <c r="U32" s="396"/>
      <c r="V32" s="396"/>
      <c r="W32" s="399"/>
      <c r="X32" s="400" t="s">
        <v>87</v>
      </c>
      <c r="Y32" s="401"/>
      <c r="Z32" s="105" t="s">
        <v>88</v>
      </c>
      <c r="AA32" s="106" t="s">
        <v>89</v>
      </c>
      <c r="AB32" s="402" t="s">
        <v>90</v>
      </c>
      <c r="AC32" s="403"/>
      <c r="AD32" s="404"/>
      <c r="AE32" s="107" t="s">
        <v>91</v>
      </c>
      <c r="AF32" s="108" t="s">
        <v>88</v>
      </c>
    </row>
    <row r="33" spans="1:32" ht="21" thickTop="1">
      <c r="A33" s="109">
        <v>51</v>
      </c>
      <c r="B33" s="534" t="str">
        <f>VLOOKUP(A33,Preslist!A6:D121,3)</f>
        <v>Packová Štěpánka</v>
      </c>
      <c r="C33" s="534"/>
      <c r="D33" s="534"/>
      <c r="E33" s="534"/>
      <c r="F33" s="534"/>
      <c r="G33" s="534"/>
      <c r="H33" s="431" t="str">
        <f>VLOOKUP(A33,Preslist!A$6:D$91,4)</f>
        <v>TJ Nýřany</v>
      </c>
      <c r="I33" s="432"/>
      <c r="J33" s="390"/>
      <c r="K33" s="390"/>
      <c r="L33" s="390"/>
      <c r="M33" s="110">
        <f>W42</f>
        <v>0</v>
      </c>
      <c r="N33" s="111" t="s">
        <v>92</v>
      </c>
      <c r="O33" s="112">
        <f>Y42</f>
        <v>3</v>
      </c>
      <c r="P33" s="111">
        <f>Y44</f>
        <v>0</v>
      </c>
      <c r="Q33" s="111" t="s">
        <v>92</v>
      </c>
      <c r="R33" s="111">
        <f>W44</f>
        <v>3</v>
      </c>
      <c r="S33" s="433">
        <f>W39</f>
        <v>1</v>
      </c>
      <c r="T33" s="434"/>
      <c r="U33" s="111" t="s">
        <v>92</v>
      </c>
      <c r="V33" s="434">
        <f>Y39</f>
        <v>3</v>
      </c>
      <c r="W33" s="435"/>
      <c r="X33" s="419">
        <f>COUNTIF(M33,"=3")+COUNTIF(P33,"=3")+COUNTIF(S33,"=3")</f>
        <v>0</v>
      </c>
      <c r="Y33" s="420"/>
      <c r="Z33" s="115">
        <f>COUNTIF(O33,"=3")+COUNTIF(R33,"=3")+COUNTIF(V33,"=3")</f>
        <v>3</v>
      </c>
      <c r="AA33" s="116">
        <v>0</v>
      </c>
      <c r="AB33" s="114">
        <f>M33+P33+S33</f>
        <v>1</v>
      </c>
      <c r="AC33" s="103" t="s">
        <v>92</v>
      </c>
      <c r="AD33" s="113">
        <f>O33+R33+V33</f>
        <v>9</v>
      </c>
      <c r="AE33" s="117">
        <f>X33*2+Z33*1</f>
        <v>3</v>
      </c>
      <c r="AF33" s="118">
        <f>RANK(AE33,AE$3:AE$6)</f>
        <v>4</v>
      </c>
    </row>
    <row r="34" spans="1:32" ht="20.25">
      <c r="A34" s="119">
        <v>58</v>
      </c>
      <c r="B34" s="421" t="str">
        <f>VLOOKUP(A34,Preslist!A7:D122,3)</f>
        <v>Kocum Adam</v>
      </c>
      <c r="C34" s="421"/>
      <c r="D34" s="421"/>
      <c r="E34" s="421"/>
      <c r="F34" s="421"/>
      <c r="G34" s="421"/>
      <c r="H34" s="422" t="str">
        <f>VLOOKUP(A34,Preslist!A$6:D$91,4)</f>
        <v>TJ Sokol Přeštice</v>
      </c>
      <c r="I34" s="423"/>
      <c r="J34" s="120">
        <f>Y42</f>
        <v>3</v>
      </c>
      <c r="K34" s="121" t="s">
        <v>92</v>
      </c>
      <c r="L34" s="122">
        <f>W42</f>
        <v>0</v>
      </c>
      <c r="M34" s="424"/>
      <c r="N34" s="425"/>
      <c r="O34" s="426"/>
      <c r="P34" s="121">
        <f>W40</f>
        <v>1</v>
      </c>
      <c r="Q34" s="121" t="s">
        <v>92</v>
      </c>
      <c r="R34" s="121">
        <f>Y40</f>
        <v>3</v>
      </c>
      <c r="S34" s="424">
        <f>W43</f>
        <v>3</v>
      </c>
      <c r="T34" s="425"/>
      <c r="U34" s="121" t="s">
        <v>92</v>
      </c>
      <c r="V34" s="425">
        <f>Y43</f>
        <v>0</v>
      </c>
      <c r="W34" s="427"/>
      <c r="X34" s="428">
        <f>COUNTIF(J34,"=3")+COUNTIF(P34,"=3")+COUNTIF(S34,"=3")</f>
        <v>2</v>
      </c>
      <c r="Y34" s="429"/>
      <c r="Z34" s="124">
        <f>COUNTIF(L34,"=3")+COUNTIF(R34,"=3")+COUNTIF(V34,"=3")</f>
        <v>1</v>
      </c>
      <c r="AA34" s="125">
        <v>0</v>
      </c>
      <c r="AB34" s="120">
        <v>7</v>
      </c>
      <c r="AC34" s="121" t="s">
        <v>92</v>
      </c>
      <c r="AD34" s="123">
        <f t="shared" ref="AD34:AD35" si="10">O34+R34+V34</f>
        <v>3</v>
      </c>
      <c r="AE34" s="126">
        <f t="shared" ref="AE34:AE36" si="11">X34*2+Z34*1</f>
        <v>5</v>
      </c>
      <c r="AF34" s="127">
        <v>2</v>
      </c>
    </row>
    <row r="35" spans="1:32" ht="20.25">
      <c r="A35" s="119">
        <v>53</v>
      </c>
      <c r="B35" s="529" t="str">
        <f>VLOOKUP(A35,Preslist!A8:D123,3)</f>
        <v>Nekola Dominik</v>
      </c>
      <c r="C35" s="529"/>
      <c r="D35" s="529"/>
      <c r="E35" s="529"/>
      <c r="F35" s="529"/>
      <c r="G35" s="529"/>
      <c r="H35" s="422" t="str">
        <f>VLOOKUP(A35,Preslist!A$6:D$91,4)</f>
        <v>TJ Sokol Plzeň V.</v>
      </c>
      <c r="I35" s="423"/>
      <c r="J35" s="121">
        <f>W44</f>
        <v>3</v>
      </c>
      <c r="K35" s="121" t="s">
        <v>92</v>
      </c>
      <c r="L35" s="121">
        <f>Y44</f>
        <v>0</v>
      </c>
      <c r="M35" s="128">
        <f>Y40</f>
        <v>3</v>
      </c>
      <c r="N35" s="121" t="s">
        <v>92</v>
      </c>
      <c r="O35" s="122">
        <f>W40</f>
        <v>1</v>
      </c>
      <c r="P35" s="425"/>
      <c r="Q35" s="425"/>
      <c r="R35" s="425"/>
      <c r="S35" s="424">
        <f>Y41</f>
        <v>3</v>
      </c>
      <c r="T35" s="425"/>
      <c r="U35" s="121" t="s">
        <v>92</v>
      </c>
      <c r="V35" s="425">
        <f>W41</f>
        <v>1</v>
      </c>
      <c r="W35" s="427"/>
      <c r="X35" s="428">
        <f>COUNTIF(J35,"=3")+COUNTIF(M35,"=3")+COUNTIF(S35,"=3")</f>
        <v>3</v>
      </c>
      <c r="Y35" s="429"/>
      <c r="Z35" s="124">
        <f>COUNTIF(L35,"=3")+COUNTIF(O35,"=3")+COUNTIF(V35,"=3")</f>
        <v>0</v>
      </c>
      <c r="AA35" s="125">
        <v>0</v>
      </c>
      <c r="AB35" s="120">
        <v>9</v>
      </c>
      <c r="AC35" s="129" t="s">
        <v>92</v>
      </c>
      <c r="AD35" s="123">
        <f t="shared" si="10"/>
        <v>2</v>
      </c>
      <c r="AE35" s="126">
        <f t="shared" si="11"/>
        <v>6</v>
      </c>
      <c r="AF35" s="127">
        <v>1</v>
      </c>
    </row>
    <row r="36" spans="1:32" ht="21" thickBot="1">
      <c r="A36" s="130">
        <v>62</v>
      </c>
      <c r="B36" s="436" t="str">
        <f>VLOOKUP(A36,Preslist!A9:D124,3)</f>
        <v>Konvalinka Michael</v>
      </c>
      <c r="C36" s="436"/>
      <c r="D36" s="436"/>
      <c r="E36" s="436"/>
      <c r="F36" s="436"/>
      <c r="G36" s="436"/>
      <c r="H36" s="437" t="str">
        <f>VLOOKUP(A36,Preslist!A$6:D$91,4)</f>
        <v>TJ Sokol Plzeň V.</v>
      </c>
      <c r="I36" s="438"/>
      <c r="J36" s="131">
        <f>Y39</f>
        <v>3</v>
      </c>
      <c r="K36" s="131" t="s">
        <v>92</v>
      </c>
      <c r="L36" s="131">
        <f>W39</f>
        <v>1</v>
      </c>
      <c r="M36" s="132">
        <f>Y43</f>
        <v>0</v>
      </c>
      <c r="N36" s="131" t="s">
        <v>92</v>
      </c>
      <c r="O36" s="133">
        <f>W43</f>
        <v>3</v>
      </c>
      <c r="P36" s="131">
        <f>W41</f>
        <v>1</v>
      </c>
      <c r="Q36" s="131" t="s">
        <v>92</v>
      </c>
      <c r="R36" s="131">
        <f>Y41</f>
        <v>3</v>
      </c>
      <c r="S36" s="439"/>
      <c r="T36" s="440"/>
      <c r="U36" s="440"/>
      <c r="V36" s="440"/>
      <c r="W36" s="441"/>
      <c r="X36" s="442">
        <f>COUNTIF(J36,"=3")+COUNTIF(M36,"=3")+COUNTIF(P36,"=3")</f>
        <v>1</v>
      </c>
      <c r="Y36" s="443"/>
      <c r="Z36" s="136">
        <f>COUNTIF(L36,"=3")+COUNTIF(O36,"=3")+COUNTIF(R36,"=3")</f>
        <v>2</v>
      </c>
      <c r="AA36" s="137">
        <v>0</v>
      </c>
      <c r="AB36" s="135">
        <v>4</v>
      </c>
      <c r="AC36" s="131" t="s">
        <v>92</v>
      </c>
      <c r="AD36" s="134">
        <v>7</v>
      </c>
      <c r="AE36" s="138">
        <f t="shared" si="11"/>
        <v>4</v>
      </c>
      <c r="AF36" s="139">
        <v>3</v>
      </c>
    </row>
    <row r="37" spans="1:32" ht="21.75" thickTop="1" thickBot="1">
      <c r="A37" s="444" t="s">
        <v>93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6"/>
    </row>
    <row r="38" spans="1:32" ht="17.25" thickTop="1" thickBot="1">
      <c r="A38" s="447" t="s">
        <v>94</v>
      </c>
      <c r="B38" s="416"/>
      <c r="C38" s="140" t="s">
        <v>95</v>
      </c>
      <c r="D38" s="447" t="s">
        <v>96</v>
      </c>
      <c r="E38" s="416"/>
      <c r="F38" s="416"/>
      <c r="G38" s="416"/>
      <c r="H38" s="416"/>
      <c r="I38" s="416"/>
      <c r="J38" s="416"/>
      <c r="K38" s="416"/>
      <c r="L38" s="416"/>
      <c r="M38" s="416"/>
      <c r="N38" s="448"/>
      <c r="O38" s="141" t="s">
        <v>97</v>
      </c>
      <c r="P38" s="142" t="s">
        <v>98</v>
      </c>
      <c r="Q38" s="142" t="s">
        <v>99</v>
      </c>
      <c r="R38" s="462" t="s">
        <v>100</v>
      </c>
      <c r="S38" s="462"/>
      <c r="T38" s="462" t="s">
        <v>87</v>
      </c>
      <c r="U38" s="462"/>
      <c r="V38" s="463"/>
      <c r="W38" s="416" t="s">
        <v>101</v>
      </c>
      <c r="X38" s="416"/>
      <c r="Y38" s="390"/>
      <c r="Z38" s="390"/>
      <c r="AA38" s="447" t="s">
        <v>102</v>
      </c>
      <c r="AB38" s="416"/>
      <c r="AC38" s="416"/>
      <c r="AD38" s="416"/>
      <c r="AE38" s="416"/>
      <c r="AF38" s="448"/>
    </row>
    <row r="39" spans="1:32" ht="16.5" thickTop="1">
      <c r="A39" s="449"/>
      <c r="B39" s="450"/>
      <c r="C39" s="143">
        <v>0</v>
      </c>
      <c r="D39" s="144">
        <v>1</v>
      </c>
      <c r="E39" s="508" t="str">
        <f>B33</f>
        <v>Packová Štěpánka</v>
      </c>
      <c r="F39" s="509"/>
      <c r="G39" s="509"/>
      <c r="H39" s="510"/>
      <c r="I39" s="144">
        <v>4</v>
      </c>
      <c r="J39" s="508" t="str">
        <f>B36</f>
        <v>Konvalinka Michael</v>
      </c>
      <c r="K39" s="509"/>
      <c r="L39" s="509"/>
      <c r="M39" s="509"/>
      <c r="N39" s="511"/>
      <c r="O39" s="165">
        <v>7</v>
      </c>
      <c r="P39" s="166">
        <v>-8</v>
      </c>
      <c r="Q39" s="166">
        <v>-5</v>
      </c>
      <c r="R39" s="455">
        <v>-8</v>
      </c>
      <c r="S39" s="455"/>
      <c r="T39" s="455"/>
      <c r="U39" s="455"/>
      <c r="V39" s="456"/>
      <c r="W39" s="236">
        <f>COUNTIF(O39:V39,"&gt;0")</f>
        <v>1</v>
      </c>
      <c r="X39" s="144" t="s">
        <v>92</v>
      </c>
      <c r="Y39" s="457">
        <f>COUNTIF(O39:V39,"&lt;0")</f>
        <v>3</v>
      </c>
      <c r="Z39" s="458"/>
      <c r="AA39" s="145"/>
      <c r="AB39" s="459" t="str">
        <f>B35</f>
        <v>Nekola Dominik</v>
      </c>
      <c r="AC39" s="460"/>
      <c r="AD39" s="460"/>
      <c r="AE39" s="460"/>
      <c r="AF39" s="461"/>
    </row>
    <row r="40" spans="1:32">
      <c r="A40" s="482"/>
      <c r="B40" s="483"/>
      <c r="C40" s="146">
        <v>0</v>
      </c>
      <c r="D40" s="147">
        <v>2</v>
      </c>
      <c r="E40" s="516" t="str">
        <f>B34</f>
        <v>Kocum Adam</v>
      </c>
      <c r="F40" s="517"/>
      <c r="G40" s="517"/>
      <c r="H40" s="518"/>
      <c r="I40" s="147">
        <v>3</v>
      </c>
      <c r="J40" s="516" t="str">
        <f>B35</f>
        <v>Nekola Dominik</v>
      </c>
      <c r="K40" s="517"/>
      <c r="L40" s="517"/>
      <c r="M40" s="517"/>
      <c r="N40" s="519"/>
      <c r="O40" s="167">
        <v>11</v>
      </c>
      <c r="P40" s="168">
        <v>-7</v>
      </c>
      <c r="Q40" s="168">
        <v>-6</v>
      </c>
      <c r="R40" s="488">
        <v>-5</v>
      </c>
      <c r="S40" s="488"/>
      <c r="T40" s="488"/>
      <c r="U40" s="488"/>
      <c r="V40" s="489"/>
      <c r="W40" s="148">
        <f t="shared" ref="W40:W44" si="12">COUNTIF(O40:V40,"&gt;0")</f>
        <v>1</v>
      </c>
      <c r="X40" s="147" t="s">
        <v>92</v>
      </c>
      <c r="Y40" s="464">
        <f t="shared" ref="Y40:Y44" si="13">COUNTIF(O40:V40,"&lt;0")</f>
        <v>3</v>
      </c>
      <c r="Z40" s="465"/>
      <c r="AA40" s="149"/>
      <c r="AB40" s="466" t="str">
        <f>B33</f>
        <v>Packová Štěpánka</v>
      </c>
      <c r="AC40" s="467"/>
      <c r="AD40" s="467"/>
      <c r="AE40" s="467"/>
      <c r="AF40" s="468"/>
    </row>
    <row r="41" spans="1:32">
      <c r="A41" s="469"/>
      <c r="B41" s="470"/>
      <c r="C41" s="150">
        <v>0</v>
      </c>
      <c r="D41" s="151">
        <v>4</v>
      </c>
      <c r="E41" s="512" t="str">
        <f>B36</f>
        <v>Konvalinka Michael</v>
      </c>
      <c r="F41" s="513"/>
      <c r="G41" s="513"/>
      <c r="H41" s="514"/>
      <c r="I41" s="151">
        <v>3</v>
      </c>
      <c r="J41" s="512" t="str">
        <f>B35</f>
        <v>Nekola Dominik</v>
      </c>
      <c r="K41" s="513"/>
      <c r="L41" s="513"/>
      <c r="M41" s="513"/>
      <c r="N41" s="515"/>
      <c r="O41" s="169">
        <v>-3</v>
      </c>
      <c r="P41" s="170">
        <v>13</v>
      </c>
      <c r="Q41" s="170">
        <v>-7</v>
      </c>
      <c r="R41" s="475">
        <v>-5</v>
      </c>
      <c r="S41" s="475"/>
      <c r="T41" s="475"/>
      <c r="U41" s="475"/>
      <c r="V41" s="476"/>
      <c r="W41" s="152">
        <f t="shared" si="12"/>
        <v>1</v>
      </c>
      <c r="X41" s="151" t="s">
        <v>92</v>
      </c>
      <c r="Y41" s="477">
        <f t="shared" si="13"/>
        <v>3</v>
      </c>
      <c r="Z41" s="478"/>
      <c r="AA41" s="153"/>
      <c r="AB41" s="479" t="str">
        <f>B34</f>
        <v>Kocum Adam</v>
      </c>
      <c r="AC41" s="480"/>
      <c r="AD41" s="480"/>
      <c r="AE41" s="480"/>
      <c r="AF41" s="481"/>
    </row>
    <row r="42" spans="1:32">
      <c r="A42" s="482"/>
      <c r="B42" s="483"/>
      <c r="C42" s="146">
        <v>0</v>
      </c>
      <c r="D42" s="147">
        <v>1</v>
      </c>
      <c r="E42" s="516" t="str">
        <f>B33</f>
        <v>Packová Štěpánka</v>
      </c>
      <c r="F42" s="517"/>
      <c r="G42" s="517"/>
      <c r="H42" s="518"/>
      <c r="I42" s="147">
        <v>2</v>
      </c>
      <c r="J42" s="516" t="str">
        <f>B34</f>
        <v>Kocum Adam</v>
      </c>
      <c r="K42" s="517"/>
      <c r="L42" s="517"/>
      <c r="M42" s="517"/>
      <c r="N42" s="519"/>
      <c r="O42" s="171">
        <v>-2</v>
      </c>
      <c r="P42" s="172">
        <v>-5</v>
      </c>
      <c r="Q42" s="172">
        <v>-7</v>
      </c>
      <c r="R42" s="488"/>
      <c r="S42" s="488"/>
      <c r="T42" s="488"/>
      <c r="U42" s="488"/>
      <c r="V42" s="489"/>
      <c r="W42" s="148">
        <f t="shared" si="12"/>
        <v>0</v>
      </c>
      <c r="X42" s="147" t="s">
        <v>92</v>
      </c>
      <c r="Y42" s="464">
        <f t="shared" si="13"/>
        <v>3</v>
      </c>
      <c r="Z42" s="465"/>
      <c r="AA42" s="154"/>
      <c r="AB42" s="466" t="str">
        <f>B36</f>
        <v>Konvalinka Michael</v>
      </c>
      <c r="AC42" s="467"/>
      <c r="AD42" s="467"/>
      <c r="AE42" s="467"/>
      <c r="AF42" s="468"/>
    </row>
    <row r="43" spans="1:32">
      <c r="A43" s="469"/>
      <c r="B43" s="470"/>
      <c r="C43" s="150">
        <v>0</v>
      </c>
      <c r="D43" s="151">
        <v>2</v>
      </c>
      <c r="E43" s="512" t="str">
        <f>B34</f>
        <v>Kocum Adam</v>
      </c>
      <c r="F43" s="513"/>
      <c r="G43" s="513"/>
      <c r="H43" s="514"/>
      <c r="I43" s="151">
        <v>4</v>
      </c>
      <c r="J43" s="512" t="str">
        <f>B36</f>
        <v>Konvalinka Michael</v>
      </c>
      <c r="K43" s="513"/>
      <c r="L43" s="513"/>
      <c r="M43" s="513"/>
      <c r="N43" s="515"/>
      <c r="O43" s="169">
        <v>8</v>
      </c>
      <c r="P43" s="170">
        <v>9</v>
      </c>
      <c r="Q43" s="170">
        <v>8</v>
      </c>
      <c r="R43" s="475"/>
      <c r="S43" s="475"/>
      <c r="T43" s="475"/>
      <c r="U43" s="475"/>
      <c r="V43" s="476"/>
      <c r="W43" s="152">
        <f t="shared" si="12"/>
        <v>3</v>
      </c>
      <c r="X43" s="151" t="s">
        <v>92</v>
      </c>
      <c r="Y43" s="477">
        <f t="shared" si="13"/>
        <v>0</v>
      </c>
      <c r="Z43" s="478"/>
      <c r="AA43" s="155"/>
      <c r="AB43" s="479" t="str">
        <f>B33</f>
        <v>Packová Štěpánka</v>
      </c>
      <c r="AC43" s="480"/>
      <c r="AD43" s="480"/>
      <c r="AE43" s="480"/>
      <c r="AF43" s="481"/>
    </row>
    <row r="44" spans="1:32" ht="16.5" thickBot="1">
      <c r="A44" s="495"/>
      <c r="B44" s="496"/>
      <c r="C44" s="156">
        <v>0</v>
      </c>
      <c r="D44" s="157">
        <v>3</v>
      </c>
      <c r="E44" s="520" t="str">
        <f>B35</f>
        <v>Nekola Dominik</v>
      </c>
      <c r="F44" s="521"/>
      <c r="G44" s="521"/>
      <c r="H44" s="522"/>
      <c r="I44" s="157">
        <v>1</v>
      </c>
      <c r="J44" s="520" t="str">
        <f>B33</f>
        <v>Packová Štěpánka</v>
      </c>
      <c r="K44" s="521"/>
      <c r="L44" s="521"/>
      <c r="M44" s="521"/>
      <c r="N44" s="523"/>
      <c r="O44" s="173">
        <v>5</v>
      </c>
      <c r="P44" s="174">
        <v>4</v>
      </c>
      <c r="Q44" s="174">
        <v>2</v>
      </c>
      <c r="R44" s="501"/>
      <c r="S44" s="501"/>
      <c r="T44" s="501"/>
      <c r="U44" s="501"/>
      <c r="V44" s="502"/>
      <c r="W44" s="235">
        <f t="shared" si="12"/>
        <v>3</v>
      </c>
      <c r="X44" s="216" t="s">
        <v>92</v>
      </c>
      <c r="Y44" s="490">
        <f t="shared" si="13"/>
        <v>0</v>
      </c>
      <c r="Z44" s="491"/>
      <c r="AA44" s="158"/>
      <c r="AB44" s="492" t="str">
        <f>B34</f>
        <v>Kocum Adam</v>
      </c>
      <c r="AC44" s="493"/>
      <c r="AD44" s="493"/>
      <c r="AE44" s="493"/>
      <c r="AF44" s="494"/>
    </row>
    <row r="45" spans="1:32" ht="37.5" customHeight="1" thickTop="1" thickBo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29"/>
      <c r="AF45" s="103"/>
    </row>
    <row r="46" spans="1:32" ht="26.45" customHeight="1" thickTop="1" thickBot="1">
      <c r="A46" s="405" t="s">
        <v>81</v>
      </c>
      <c r="B46" s="406"/>
      <c r="C46" s="406"/>
      <c r="D46" s="406"/>
      <c r="E46" s="407" t="s">
        <v>104</v>
      </c>
      <c r="F46" s="408"/>
      <c r="G46" s="409">
        <f>Preslist!C4</f>
        <v>45550</v>
      </c>
      <c r="H46" s="410"/>
      <c r="I46" s="410"/>
      <c r="J46" s="411"/>
      <c r="K46" s="412" t="s">
        <v>2</v>
      </c>
      <c r="L46" s="413"/>
      <c r="M46" s="413"/>
      <c r="N46" s="413"/>
      <c r="O46" s="414"/>
      <c r="P46" s="530" t="s">
        <v>83</v>
      </c>
      <c r="Q46" s="531"/>
      <c r="R46" s="531"/>
      <c r="S46" s="417" t="s">
        <v>138</v>
      </c>
      <c r="T46" s="416"/>
      <c r="U46" s="416"/>
      <c r="V46" s="416"/>
      <c r="W46" s="416"/>
      <c r="X46" s="416"/>
      <c r="Y46" s="418"/>
      <c r="Z46" s="390" t="s">
        <v>84</v>
      </c>
      <c r="AA46" s="390"/>
      <c r="AB46" s="390"/>
      <c r="AC46" s="103"/>
      <c r="AD46" s="391"/>
      <c r="AE46" s="391"/>
      <c r="AF46" s="392"/>
    </row>
    <row r="47" spans="1:32" ht="25.5" thickTop="1" thickBot="1">
      <c r="A47" s="104" t="s">
        <v>85</v>
      </c>
      <c r="B47" s="393" t="s">
        <v>10</v>
      </c>
      <c r="C47" s="394"/>
      <c r="D47" s="394"/>
      <c r="E47" s="394"/>
      <c r="F47" s="394"/>
      <c r="G47" s="394"/>
      <c r="H47" s="394" t="s">
        <v>86</v>
      </c>
      <c r="I47" s="395"/>
      <c r="J47" s="396">
        <f>A48</f>
        <v>52</v>
      </c>
      <c r="K47" s="396"/>
      <c r="L47" s="396"/>
      <c r="M47" s="397">
        <f>A49</f>
        <v>60</v>
      </c>
      <c r="N47" s="396"/>
      <c r="O47" s="398"/>
      <c r="P47" s="396">
        <f>A50</f>
        <v>54</v>
      </c>
      <c r="Q47" s="396"/>
      <c r="R47" s="396"/>
      <c r="S47" s="397">
        <f>A51</f>
        <v>61</v>
      </c>
      <c r="T47" s="396"/>
      <c r="U47" s="396"/>
      <c r="V47" s="396"/>
      <c r="W47" s="399"/>
      <c r="X47" s="400" t="s">
        <v>87</v>
      </c>
      <c r="Y47" s="401"/>
      <c r="Z47" s="105" t="s">
        <v>88</v>
      </c>
      <c r="AA47" s="106" t="s">
        <v>89</v>
      </c>
      <c r="AB47" s="402" t="s">
        <v>90</v>
      </c>
      <c r="AC47" s="403"/>
      <c r="AD47" s="404"/>
      <c r="AE47" s="107" t="s">
        <v>91</v>
      </c>
      <c r="AF47" s="108" t="s">
        <v>88</v>
      </c>
    </row>
    <row r="48" spans="1:32" ht="21" thickTop="1">
      <c r="A48" s="109">
        <v>52</v>
      </c>
      <c r="B48" s="430" t="str">
        <f>VLOOKUP(A48,Preslist!A6:D136,3)</f>
        <v>Hruška Matěj</v>
      </c>
      <c r="C48" s="430"/>
      <c r="D48" s="430"/>
      <c r="E48" s="430"/>
      <c r="F48" s="430"/>
      <c r="G48" s="430"/>
      <c r="H48" s="431" t="str">
        <f>VLOOKUP(A48,Preslist!A$6:D$91,4)</f>
        <v>TJ Sokol Plzeň V.</v>
      </c>
      <c r="I48" s="432"/>
      <c r="J48" s="390"/>
      <c r="K48" s="390"/>
      <c r="L48" s="390"/>
      <c r="M48" s="110">
        <f>W57</f>
        <v>3</v>
      </c>
      <c r="N48" s="111" t="s">
        <v>92</v>
      </c>
      <c r="O48" s="112">
        <f>Y57</f>
        <v>2</v>
      </c>
      <c r="P48" s="111">
        <f>Y59</f>
        <v>0</v>
      </c>
      <c r="Q48" s="111" t="s">
        <v>92</v>
      </c>
      <c r="R48" s="111">
        <f>W59</f>
        <v>3</v>
      </c>
      <c r="S48" s="433">
        <f>W54</f>
        <v>0</v>
      </c>
      <c r="T48" s="434"/>
      <c r="U48" s="111" t="s">
        <v>92</v>
      </c>
      <c r="V48" s="434">
        <f>Y54</f>
        <v>3</v>
      </c>
      <c r="W48" s="435"/>
      <c r="X48" s="419">
        <f>COUNTIF(M48,"=3")+COUNTIF(P48,"=3")+COUNTIF(S48,"=3")</f>
        <v>1</v>
      </c>
      <c r="Y48" s="420"/>
      <c r="Z48" s="115">
        <f>COUNTIF(O48,"=3")+COUNTIF(R48,"=3")+COUNTIF(V48,"=3")</f>
        <v>2</v>
      </c>
      <c r="AA48" s="116">
        <v>0</v>
      </c>
      <c r="AB48" s="114">
        <f>M48+P48+S48</f>
        <v>3</v>
      </c>
      <c r="AC48" s="103" t="s">
        <v>92</v>
      </c>
      <c r="AD48" s="113">
        <f>O48+R48+V48</f>
        <v>8</v>
      </c>
      <c r="AE48" s="117">
        <f>X48*2+Z48*1</f>
        <v>4</v>
      </c>
      <c r="AF48" s="118">
        <v>3</v>
      </c>
    </row>
    <row r="49" spans="1:32" ht="20.25">
      <c r="A49" s="119">
        <v>60</v>
      </c>
      <c r="B49" s="421" t="str">
        <f>VLOOKUP(A49,Preslist!A7:D137,3)</f>
        <v>Stenglová Andrea</v>
      </c>
      <c r="C49" s="421"/>
      <c r="D49" s="421"/>
      <c r="E49" s="421"/>
      <c r="F49" s="421"/>
      <c r="G49" s="421"/>
      <c r="H49" s="422" t="str">
        <f>VLOOKUP(A49,Preslist!A$6:D$91,4)</f>
        <v>TJ Nýřany</v>
      </c>
      <c r="I49" s="423"/>
      <c r="J49" s="120">
        <f>Y57</f>
        <v>2</v>
      </c>
      <c r="K49" s="121" t="s">
        <v>92</v>
      </c>
      <c r="L49" s="122">
        <f>W57</f>
        <v>3</v>
      </c>
      <c r="M49" s="424"/>
      <c r="N49" s="425"/>
      <c r="O49" s="426"/>
      <c r="P49" s="121">
        <f>W55</f>
        <v>0</v>
      </c>
      <c r="Q49" s="121" t="s">
        <v>92</v>
      </c>
      <c r="R49" s="121">
        <f>Y55</f>
        <v>3</v>
      </c>
      <c r="S49" s="424">
        <f>W58</f>
        <v>0</v>
      </c>
      <c r="T49" s="425"/>
      <c r="U49" s="121" t="s">
        <v>92</v>
      </c>
      <c r="V49" s="425">
        <f>Y58</f>
        <v>3</v>
      </c>
      <c r="W49" s="427"/>
      <c r="X49" s="428">
        <f>COUNTIF(J49,"=3")+COUNTIF(P49,"=3")+COUNTIF(S49,"=3")</f>
        <v>0</v>
      </c>
      <c r="Y49" s="429"/>
      <c r="Z49" s="124">
        <f>COUNTIF(L49,"=3")+COUNTIF(R49,"=3")+COUNTIF(V49,"=3")</f>
        <v>3</v>
      </c>
      <c r="AA49" s="125">
        <v>0</v>
      </c>
      <c r="AB49" s="120">
        <v>2</v>
      </c>
      <c r="AC49" s="121" t="s">
        <v>92</v>
      </c>
      <c r="AD49" s="123">
        <v>9</v>
      </c>
      <c r="AE49" s="126">
        <f t="shared" ref="AE49:AE51" si="14">X49*2+Z49*1</f>
        <v>3</v>
      </c>
      <c r="AF49" s="127">
        <f t="shared" ref="AF49" si="15">RANK(AE49,AE$3:AE$6)</f>
        <v>4</v>
      </c>
    </row>
    <row r="50" spans="1:32" ht="20.25">
      <c r="A50" s="119">
        <v>54</v>
      </c>
      <c r="B50" s="421" t="str">
        <f>VLOOKUP(A50,Preslist!A8:D138,3)</f>
        <v>Mudra Oldřich</v>
      </c>
      <c r="C50" s="421"/>
      <c r="D50" s="421"/>
      <c r="E50" s="421"/>
      <c r="F50" s="421"/>
      <c r="G50" s="421"/>
      <c r="H50" s="422" t="str">
        <f>VLOOKUP(A50,Preslist!A$6:D$91,4)</f>
        <v>TJ Kožlany</v>
      </c>
      <c r="I50" s="423"/>
      <c r="J50" s="121">
        <f>W59</f>
        <v>3</v>
      </c>
      <c r="K50" s="121" t="s">
        <v>92</v>
      </c>
      <c r="L50" s="121">
        <f>Y59</f>
        <v>0</v>
      </c>
      <c r="M50" s="128">
        <f>Y55</f>
        <v>3</v>
      </c>
      <c r="N50" s="121" t="s">
        <v>92</v>
      </c>
      <c r="O50" s="122">
        <f>W55</f>
        <v>0</v>
      </c>
      <c r="P50" s="425"/>
      <c r="Q50" s="425"/>
      <c r="R50" s="425"/>
      <c r="S50" s="424">
        <f>Y56</f>
        <v>3</v>
      </c>
      <c r="T50" s="425"/>
      <c r="U50" s="121" t="s">
        <v>92</v>
      </c>
      <c r="V50" s="425">
        <f>W56</f>
        <v>1</v>
      </c>
      <c r="W50" s="427"/>
      <c r="X50" s="428">
        <f>COUNTIF(J50,"=3")+COUNTIF(M50,"=3")+COUNTIF(S50,"=3")</f>
        <v>3</v>
      </c>
      <c r="Y50" s="429"/>
      <c r="Z50" s="124">
        <f>COUNTIF(L50,"=3")+COUNTIF(O50,"=3")+COUNTIF(V50,"=3")</f>
        <v>0</v>
      </c>
      <c r="AA50" s="125">
        <v>0</v>
      </c>
      <c r="AB50" s="120">
        <v>9</v>
      </c>
      <c r="AC50" s="129" t="s">
        <v>92</v>
      </c>
      <c r="AD50" s="123">
        <f t="shared" ref="AD50:AD51" si="16">O50+R50+V50</f>
        <v>1</v>
      </c>
      <c r="AE50" s="126">
        <f t="shared" si="14"/>
        <v>6</v>
      </c>
      <c r="AF50" s="127">
        <v>1</v>
      </c>
    </row>
    <row r="51" spans="1:32" ht="21" thickBot="1">
      <c r="A51" s="130">
        <v>61</v>
      </c>
      <c r="B51" s="436" t="str">
        <f>VLOOKUP(A51,Preslist!A9:D139,3)</f>
        <v>Krysl Herman</v>
      </c>
      <c r="C51" s="436"/>
      <c r="D51" s="436"/>
      <c r="E51" s="436"/>
      <c r="F51" s="436"/>
      <c r="G51" s="436"/>
      <c r="H51" s="437" t="str">
        <f>VLOOKUP(A51,Preslist!A$6:D$91,4)</f>
        <v>TJ Sokol Plzeň V.</v>
      </c>
      <c r="I51" s="438"/>
      <c r="J51" s="131">
        <f>Y54</f>
        <v>3</v>
      </c>
      <c r="K51" s="131" t="s">
        <v>92</v>
      </c>
      <c r="L51" s="131">
        <f>W54</f>
        <v>0</v>
      </c>
      <c r="M51" s="132">
        <f>Y58</f>
        <v>3</v>
      </c>
      <c r="N51" s="131" t="s">
        <v>92</v>
      </c>
      <c r="O51" s="133">
        <f>W58</f>
        <v>0</v>
      </c>
      <c r="P51" s="131">
        <f>W56</f>
        <v>1</v>
      </c>
      <c r="Q51" s="131" t="s">
        <v>92</v>
      </c>
      <c r="R51" s="131">
        <f>Y56</f>
        <v>3</v>
      </c>
      <c r="S51" s="439"/>
      <c r="T51" s="440"/>
      <c r="U51" s="440"/>
      <c r="V51" s="440"/>
      <c r="W51" s="441"/>
      <c r="X51" s="442">
        <f>COUNTIF(J51,"=3")+COUNTIF(M51,"=3")+COUNTIF(P51,"=3")</f>
        <v>2</v>
      </c>
      <c r="Y51" s="443"/>
      <c r="Z51" s="136">
        <f>COUNTIF(L51,"=3")+COUNTIF(O51,"=3")+COUNTIF(R51,"=3")</f>
        <v>1</v>
      </c>
      <c r="AA51" s="137">
        <v>0</v>
      </c>
      <c r="AB51" s="135">
        <v>7</v>
      </c>
      <c r="AC51" s="131" t="s">
        <v>92</v>
      </c>
      <c r="AD51" s="134">
        <f t="shared" si="16"/>
        <v>3</v>
      </c>
      <c r="AE51" s="138">
        <f t="shared" si="14"/>
        <v>5</v>
      </c>
      <c r="AF51" s="139">
        <v>2</v>
      </c>
    </row>
    <row r="52" spans="1:32" ht="21.75" thickTop="1" thickBot="1">
      <c r="A52" s="444" t="s">
        <v>93</v>
      </c>
      <c r="B52" s="445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6"/>
    </row>
    <row r="53" spans="1:32" ht="17.25" thickTop="1" thickBot="1">
      <c r="A53" s="447" t="s">
        <v>94</v>
      </c>
      <c r="B53" s="416"/>
      <c r="C53" s="140" t="s">
        <v>95</v>
      </c>
      <c r="D53" s="447" t="s">
        <v>96</v>
      </c>
      <c r="E53" s="416"/>
      <c r="F53" s="416"/>
      <c r="G53" s="416"/>
      <c r="H53" s="416"/>
      <c r="I53" s="416"/>
      <c r="J53" s="416"/>
      <c r="K53" s="416"/>
      <c r="L53" s="416"/>
      <c r="M53" s="416"/>
      <c r="N53" s="448"/>
      <c r="O53" s="141" t="s">
        <v>97</v>
      </c>
      <c r="P53" s="142" t="s">
        <v>98</v>
      </c>
      <c r="Q53" s="142" t="s">
        <v>99</v>
      </c>
      <c r="R53" s="462" t="s">
        <v>100</v>
      </c>
      <c r="S53" s="462"/>
      <c r="T53" s="462" t="s">
        <v>87</v>
      </c>
      <c r="U53" s="462"/>
      <c r="V53" s="463"/>
      <c r="W53" s="416" t="s">
        <v>101</v>
      </c>
      <c r="X53" s="416"/>
      <c r="Y53" s="390"/>
      <c r="Z53" s="390"/>
      <c r="AA53" s="447" t="s">
        <v>102</v>
      </c>
      <c r="AB53" s="416"/>
      <c r="AC53" s="416"/>
      <c r="AD53" s="416"/>
      <c r="AE53" s="416"/>
      <c r="AF53" s="448"/>
    </row>
    <row r="54" spans="1:32" ht="16.5" thickTop="1">
      <c r="A54" s="449"/>
      <c r="B54" s="450"/>
      <c r="C54" s="143">
        <v>0</v>
      </c>
      <c r="D54" s="144">
        <v>1</v>
      </c>
      <c r="E54" s="508" t="str">
        <f>B48</f>
        <v>Hruška Matěj</v>
      </c>
      <c r="F54" s="509"/>
      <c r="G54" s="509"/>
      <c r="H54" s="510"/>
      <c r="I54" s="144">
        <v>4</v>
      </c>
      <c r="J54" s="508" t="str">
        <f>B51</f>
        <v>Krysl Herman</v>
      </c>
      <c r="K54" s="509"/>
      <c r="L54" s="509"/>
      <c r="M54" s="509"/>
      <c r="N54" s="511"/>
      <c r="O54" s="165">
        <v>-7</v>
      </c>
      <c r="P54" s="166">
        <v>-3</v>
      </c>
      <c r="Q54" s="166">
        <v>-6</v>
      </c>
      <c r="R54" s="455"/>
      <c r="S54" s="455"/>
      <c r="T54" s="455"/>
      <c r="U54" s="455"/>
      <c r="V54" s="456"/>
      <c r="W54" s="236">
        <f>COUNTIF(O54:V54,"&gt;0")</f>
        <v>0</v>
      </c>
      <c r="X54" s="144" t="s">
        <v>92</v>
      </c>
      <c r="Y54" s="457">
        <f>COUNTIF(O54:V54,"&lt;0")</f>
        <v>3</v>
      </c>
      <c r="Z54" s="458"/>
      <c r="AA54" s="145"/>
      <c r="AB54" s="459" t="str">
        <f>B50</f>
        <v>Mudra Oldřich</v>
      </c>
      <c r="AC54" s="460"/>
      <c r="AD54" s="460"/>
      <c r="AE54" s="460"/>
      <c r="AF54" s="461"/>
    </row>
    <row r="55" spans="1:32">
      <c r="A55" s="482"/>
      <c r="B55" s="483"/>
      <c r="C55" s="146">
        <v>0</v>
      </c>
      <c r="D55" s="147">
        <v>2</v>
      </c>
      <c r="E55" s="516" t="str">
        <f>B49</f>
        <v>Stenglová Andrea</v>
      </c>
      <c r="F55" s="517"/>
      <c r="G55" s="517"/>
      <c r="H55" s="518"/>
      <c r="I55" s="147">
        <v>3</v>
      </c>
      <c r="J55" s="516" t="str">
        <f>B50</f>
        <v>Mudra Oldřich</v>
      </c>
      <c r="K55" s="517"/>
      <c r="L55" s="517"/>
      <c r="M55" s="517"/>
      <c r="N55" s="519"/>
      <c r="O55" s="167">
        <v>-5</v>
      </c>
      <c r="P55" s="168">
        <v>-3</v>
      </c>
      <c r="Q55" s="168">
        <v>-8</v>
      </c>
      <c r="R55" s="488"/>
      <c r="S55" s="488"/>
      <c r="T55" s="488"/>
      <c r="U55" s="488"/>
      <c r="V55" s="489"/>
      <c r="W55" s="148">
        <f t="shared" ref="W55:W59" si="17">COUNTIF(O55:V55,"&gt;0")</f>
        <v>0</v>
      </c>
      <c r="X55" s="147" t="s">
        <v>92</v>
      </c>
      <c r="Y55" s="464">
        <f t="shared" ref="Y55:Y59" si="18">COUNTIF(O55:V55,"&lt;0")</f>
        <v>3</v>
      </c>
      <c r="Z55" s="465"/>
      <c r="AA55" s="149"/>
      <c r="AB55" s="466" t="str">
        <f>B48</f>
        <v>Hruška Matěj</v>
      </c>
      <c r="AC55" s="467"/>
      <c r="AD55" s="467"/>
      <c r="AE55" s="467"/>
      <c r="AF55" s="468"/>
    </row>
    <row r="56" spans="1:32">
      <c r="A56" s="469"/>
      <c r="B56" s="470"/>
      <c r="C56" s="150">
        <v>0</v>
      </c>
      <c r="D56" s="151">
        <v>4</v>
      </c>
      <c r="E56" s="512" t="str">
        <f>B51</f>
        <v>Krysl Herman</v>
      </c>
      <c r="F56" s="513"/>
      <c r="G56" s="513"/>
      <c r="H56" s="514"/>
      <c r="I56" s="151">
        <v>3</v>
      </c>
      <c r="J56" s="512" t="str">
        <f>B50</f>
        <v>Mudra Oldřich</v>
      </c>
      <c r="K56" s="513"/>
      <c r="L56" s="513"/>
      <c r="M56" s="513"/>
      <c r="N56" s="515"/>
      <c r="O56" s="169">
        <v>6</v>
      </c>
      <c r="P56" s="170">
        <v>-6</v>
      </c>
      <c r="Q56" s="170">
        <v>-2</v>
      </c>
      <c r="R56" s="475">
        <v>-8</v>
      </c>
      <c r="S56" s="475"/>
      <c r="T56" s="475"/>
      <c r="U56" s="475"/>
      <c r="V56" s="476"/>
      <c r="W56" s="152">
        <f t="shared" si="17"/>
        <v>1</v>
      </c>
      <c r="X56" s="151" t="s">
        <v>92</v>
      </c>
      <c r="Y56" s="477">
        <f t="shared" si="18"/>
        <v>3</v>
      </c>
      <c r="Z56" s="478"/>
      <c r="AA56" s="153"/>
      <c r="AB56" s="479" t="str">
        <f>B49</f>
        <v>Stenglová Andrea</v>
      </c>
      <c r="AC56" s="480"/>
      <c r="AD56" s="480"/>
      <c r="AE56" s="480"/>
      <c r="AF56" s="481"/>
    </row>
    <row r="57" spans="1:32">
      <c r="A57" s="482"/>
      <c r="B57" s="483"/>
      <c r="C57" s="146">
        <v>0</v>
      </c>
      <c r="D57" s="147">
        <v>1</v>
      </c>
      <c r="E57" s="516" t="str">
        <f>B48</f>
        <v>Hruška Matěj</v>
      </c>
      <c r="F57" s="517"/>
      <c r="G57" s="517"/>
      <c r="H57" s="518"/>
      <c r="I57" s="147">
        <v>2</v>
      </c>
      <c r="J57" s="516" t="str">
        <f>B49</f>
        <v>Stenglová Andrea</v>
      </c>
      <c r="K57" s="517"/>
      <c r="L57" s="517"/>
      <c r="M57" s="517"/>
      <c r="N57" s="519"/>
      <c r="O57" s="171">
        <v>8</v>
      </c>
      <c r="P57" s="172">
        <v>4</v>
      </c>
      <c r="Q57" s="172">
        <v>-4</v>
      </c>
      <c r="R57" s="488">
        <v>-7</v>
      </c>
      <c r="S57" s="488"/>
      <c r="T57" s="488">
        <v>7</v>
      </c>
      <c r="U57" s="488"/>
      <c r="V57" s="489"/>
      <c r="W57" s="148">
        <f t="shared" si="17"/>
        <v>3</v>
      </c>
      <c r="X57" s="147" t="s">
        <v>92</v>
      </c>
      <c r="Y57" s="464">
        <f t="shared" si="18"/>
        <v>2</v>
      </c>
      <c r="Z57" s="465"/>
      <c r="AA57" s="154"/>
      <c r="AB57" s="466" t="str">
        <f>B51</f>
        <v>Krysl Herman</v>
      </c>
      <c r="AC57" s="467"/>
      <c r="AD57" s="467"/>
      <c r="AE57" s="467"/>
      <c r="AF57" s="468"/>
    </row>
    <row r="58" spans="1:32">
      <c r="A58" s="469"/>
      <c r="B58" s="470"/>
      <c r="C58" s="150">
        <v>0</v>
      </c>
      <c r="D58" s="151">
        <v>2</v>
      </c>
      <c r="E58" s="512" t="str">
        <f>B49</f>
        <v>Stenglová Andrea</v>
      </c>
      <c r="F58" s="513"/>
      <c r="G58" s="513"/>
      <c r="H58" s="514"/>
      <c r="I58" s="151">
        <v>4</v>
      </c>
      <c r="J58" s="512" t="str">
        <f>B51</f>
        <v>Krysl Herman</v>
      </c>
      <c r="K58" s="513"/>
      <c r="L58" s="513"/>
      <c r="M58" s="513"/>
      <c r="N58" s="515"/>
      <c r="O58" s="169">
        <v>-2</v>
      </c>
      <c r="P58" s="170">
        <v>-6</v>
      </c>
      <c r="Q58" s="170">
        <v>-5</v>
      </c>
      <c r="R58" s="475"/>
      <c r="S58" s="475"/>
      <c r="T58" s="475"/>
      <c r="U58" s="475"/>
      <c r="V58" s="476"/>
      <c r="W58" s="152">
        <f t="shared" si="17"/>
        <v>0</v>
      </c>
      <c r="X58" s="151" t="s">
        <v>92</v>
      </c>
      <c r="Y58" s="477">
        <f t="shared" si="18"/>
        <v>3</v>
      </c>
      <c r="Z58" s="478"/>
      <c r="AA58" s="155"/>
      <c r="AB58" s="479" t="str">
        <f>B48</f>
        <v>Hruška Matěj</v>
      </c>
      <c r="AC58" s="480"/>
      <c r="AD58" s="480"/>
      <c r="AE58" s="480"/>
      <c r="AF58" s="481"/>
    </row>
    <row r="59" spans="1:32" ht="16.5" thickBot="1">
      <c r="A59" s="495"/>
      <c r="B59" s="496"/>
      <c r="C59" s="156">
        <v>0</v>
      </c>
      <c r="D59" s="157">
        <v>3</v>
      </c>
      <c r="E59" s="520" t="str">
        <f>B50</f>
        <v>Mudra Oldřich</v>
      </c>
      <c r="F59" s="521"/>
      <c r="G59" s="521"/>
      <c r="H59" s="522"/>
      <c r="I59" s="157">
        <v>1</v>
      </c>
      <c r="J59" s="520" t="str">
        <f>B48</f>
        <v>Hruška Matěj</v>
      </c>
      <c r="K59" s="521"/>
      <c r="L59" s="521"/>
      <c r="M59" s="521"/>
      <c r="N59" s="523"/>
      <c r="O59" s="173">
        <v>4</v>
      </c>
      <c r="P59" s="174">
        <v>3</v>
      </c>
      <c r="Q59" s="174">
        <v>3</v>
      </c>
      <c r="R59" s="501"/>
      <c r="S59" s="501"/>
      <c r="T59" s="501"/>
      <c r="U59" s="501"/>
      <c r="V59" s="502"/>
      <c r="W59" s="235">
        <f t="shared" si="17"/>
        <v>3</v>
      </c>
      <c r="X59" s="216" t="s">
        <v>92</v>
      </c>
      <c r="Y59" s="490">
        <f t="shared" si="18"/>
        <v>0</v>
      </c>
      <c r="Z59" s="491"/>
      <c r="AA59" s="158"/>
      <c r="AB59" s="492" t="str">
        <f>B49</f>
        <v>Stenglová Andrea</v>
      </c>
      <c r="AC59" s="493"/>
      <c r="AD59" s="493"/>
      <c r="AE59" s="493"/>
      <c r="AF59" s="494"/>
    </row>
    <row r="60" spans="1:32" ht="16.5" thickTop="1"/>
  </sheetData>
  <mergeCells count="348"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G1 A3:AE3 G16 A18:AE18 G31 A33:AF33 G46 A48:AE48 A37:AF38 B35:AA35 A7:AF8 B5:AC5 A52:AF53 B49:AA49 A22:AF23 B19:AC19 B34:AA34 B50:AA50 B20:AC20 B51:AA51 B36:AA36 B21:AC21 B6:AA6 A14:N14 A10:N10 W10:AA10 A9:N9 W9:AA9 A29:N29 A25:N25 W25:AA25 A24:N24 W24:AA24 A44:N44 A39:N39 W39:AA39 A59:N59 A54:N54 W54:AA54 A40:N40 W40:AA40 A11:N11 W11:AA11 A55:N55 W55:AA55 A26:N26 W26:AA26 A41:N41 W41:AA41 A12:N12 W12:AA12 A42:N42 W42:AA42 A56:N56 W56:AA56 A27:N27 W27:AA27 A57:N57 W57:AA57 A13:N13 W13:AA13 W14:AA14 A28:N28 W28:AA28 W29:AA29 A43:N43 W43:AA43 W44:AA44 A58:N58 W58:AA58 W59:AA59 J2:W2 J17:W17 J32:W32 J47:W47 B4:AA4 AC9:AF9 AC10:AF10 AC11:AF11 AC12:AF12 AC13:AF13 AC14:AF14 AC24:AF24 AC25:AF25 AC26:AF26 AC27:AF27 AC28:AF28 AC29:AF29 AC39:AF39 AC40:AF40 AC41:AF41 AC42:AF42 AC43:AF43 AC44:AF44 AC54:AF54 AC55:AF55 AC56:AF56 AC57:AF57 AC58:AF58 AC59:AF59 AC4 AE4 AE5:AF5 AC6 AE6:AF6 AE20:AF20 AE21 AE19 AC34:AE34 AC35:AE35 AC36 AE36 AC49 AE49:AF49 AC50:AE50 AC51:AE51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70"/>
  <sheetViews>
    <sheetView topLeftCell="A38" zoomScaleNormal="100" workbookViewId="0">
      <selection activeCell="F40" sqref="F40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1" ht="12.75" customHeight="1">
      <c r="A1" s="212"/>
      <c r="B1" s="213"/>
      <c r="C1" s="524" t="s">
        <v>192</v>
      </c>
      <c r="D1" s="524"/>
      <c r="E1" s="212"/>
      <c r="F1" s="211"/>
      <c r="G1" s="210"/>
      <c r="H1" s="183"/>
      <c r="I1" s="183"/>
    </row>
    <row r="2" spans="1:11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1" ht="12.75" customHeight="1">
      <c r="A3" s="177"/>
      <c r="B3" s="205" t="str">
        <f>'4_skupiny'!B6:G6</f>
        <v>Krátký Vítek</v>
      </c>
      <c r="C3" s="177"/>
      <c r="D3" s="177"/>
      <c r="E3" s="177"/>
      <c r="F3" s="177"/>
      <c r="G3" s="183"/>
      <c r="H3" s="183"/>
      <c r="I3" s="183"/>
      <c r="J3" s="183"/>
      <c r="K3" s="209"/>
    </row>
    <row r="4" spans="1:11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1" ht="12.75" customHeight="1">
      <c r="A5" s="178">
        <v>1</v>
      </c>
      <c r="B5" s="188"/>
      <c r="C5" s="192" t="str">
        <f>B3</f>
        <v>Krátký Vítek</v>
      </c>
      <c r="D5" s="187" t="s">
        <v>106</v>
      </c>
      <c r="E5" s="177"/>
      <c r="F5" s="177"/>
      <c r="G5" s="183"/>
      <c r="H5" s="183"/>
      <c r="I5" s="183"/>
      <c r="J5" s="183"/>
    </row>
    <row r="6" spans="1:11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1" ht="12.75" customHeight="1">
      <c r="A7" s="178"/>
      <c r="B7" s="204" t="str">
        <f>'4_skupiny'!B34:G34</f>
        <v>Kocum Adam</v>
      </c>
      <c r="C7" s="207"/>
      <c r="D7" s="177"/>
      <c r="E7" s="177"/>
      <c r="F7" s="177"/>
      <c r="G7" s="183"/>
      <c r="H7" s="183"/>
      <c r="I7" s="183"/>
      <c r="J7" s="183"/>
    </row>
    <row r="8" spans="1:11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1" ht="12.75" customHeight="1">
      <c r="A9" s="178"/>
      <c r="B9" s="177"/>
      <c r="C9" s="206">
        <v>5</v>
      </c>
      <c r="D9" s="192" t="str">
        <f>C13</f>
        <v>Mudra Oldřich</v>
      </c>
      <c r="E9" s="180"/>
      <c r="F9" s="187" t="s">
        <v>106</v>
      </c>
      <c r="G9" s="183"/>
      <c r="H9" s="183"/>
      <c r="I9" s="183"/>
      <c r="J9" s="183"/>
    </row>
    <row r="10" spans="1:11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1" ht="12.75" customHeight="1">
      <c r="A11" s="178"/>
      <c r="B11" s="205" t="str">
        <f>'4_skupiny'!B21:G21</f>
        <v>Frausová Tereza</v>
      </c>
      <c r="C11" s="188"/>
      <c r="D11" s="177"/>
      <c r="E11" s="188"/>
      <c r="F11" s="177"/>
      <c r="G11" s="177"/>
      <c r="H11" s="183"/>
      <c r="I11" s="183"/>
      <c r="J11" s="183"/>
    </row>
    <row r="12" spans="1:11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1" ht="12.75" customHeight="1">
      <c r="A13" s="178">
        <v>2</v>
      </c>
      <c r="B13" s="188"/>
      <c r="C13" s="202" t="str">
        <f>B15</f>
        <v>Mudra Oldřich</v>
      </c>
      <c r="D13" s="187" t="s">
        <v>194</v>
      </c>
      <c r="E13" s="188"/>
      <c r="F13" s="177"/>
      <c r="G13" s="177"/>
      <c r="H13" s="183"/>
      <c r="I13" s="183"/>
      <c r="J13" s="183"/>
    </row>
    <row r="14" spans="1:11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1" ht="12.75" customHeight="1">
      <c r="A15" s="178"/>
      <c r="B15" s="204" t="str">
        <f>'4_skupiny'!B50:G50</f>
        <v>Mudra Oldřich</v>
      </c>
      <c r="C15" s="177"/>
      <c r="D15" s="177"/>
      <c r="E15" s="188"/>
      <c r="F15" s="177"/>
      <c r="G15" s="177"/>
      <c r="H15" s="183"/>
      <c r="I15" s="183"/>
      <c r="J15" s="183"/>
    </row>
    <row r="16" spans="1:11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220" t="str">
        <f>D25</f>
        <v>Kishek Maksym</v>
      </c>
      <c r="G17" s="355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2" t="s">
        <v>196</v>
      </c>
      <c r="G18" s="214" t="s">
        <v>211</v>
      </c>
      <c r="H18" s="177"/>
      <c r="I18" s="183"/>
      <c r="J18" s="183"/>
    </row>
    <row r="19" spans="1:10" ht="12.75" customHeight="1">
      <c r="A19" s="178"/>
      <c r="B19" s="205" t="str">
        <f>'4_skupiny'!B35:G35</f>
        <v>Nekola Dominik</v>
      </c>
      <c r="C19" s="177"/>
      <c r="D19" s="177"/>
      <c r="E19" s="188"/>
      <c r="F19" s="177"/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3</v>
      </c>
      <c r="B21" s="188"/>
      <c r="C21" s="192" t="str">
        <f>B23</f>
        <v>Krysl Herman</v>
      </c>
      <c r="D21" s="187" t="s">
        <v>106</v>
      </c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tr">
        <f>'4_skupiny'!B51:G51</f>
        <v>Krysl Herman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6</v>
      </c>
      <c r="D25" s="221" t="str">
        <f>C29</f>
        <v>Kishek Maksym</v>
      </c>
      <c r="E25" s="222"/>
      <c r="F25" s="182" t="s">
        <v>196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tr">
        <f>'4_skupiny'!B4:G4</f>
        <v>Kishek Maksym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4</v>
      </c>
      <c r="B29" s="188"/>
      <c r="C29" s="202" t="str">
        <f>B27</f>
        <v>Kishek Maksym</v>
      </c>
      <c r="D29" s="187" t="s">
        <v>194</v>
      </c>
      <c r="H29" s="177"/>
      <c r="I29" s="177"/>
      <c r="J29" s="183"/>
    </row>
    <row r="30" spans="1:10" ht="12.75" customHeight="1">
      <c r="A30" s="178"/>
      <c r="B30" s="188"/>
      <c r="C30" s="187"/>
      <c r="D30" s="177"/>
      <c r="H30" s="177"/>
      <c r="I30" s="177"/>
      <c r="J30" s="183"/>
    </row>
    <row r="31" spans="1:10" ht="12.75" customHeight="1">
      <c r="A31" s="178"/>
      <c r="B31" s="204" t="str">
        <f>'4_skupiny'!B18:G18</f>
        <v>Klouda František ml.</v>
      </c>
      <c r="H31" s="177"/>
      <c r="I31" s="177"/>
      <c r="J31" s="183"/>
    </row>
    <row r="32" spans="1:10" ht="12.75" customHeight="1">
      <c r="A32" s="178"/>
      <c r="B32" s="177"/>
      <c r="E32" s="203" t="s">
        <v>117</v>
      </c>
      <c r="F32" s="203"/>
      <c r="G32" s="184"/>
      <c r="H32" s="177"/>
      <c r="I32" s="177"/>
      <c r="J32" s="183"/>
    </row>
    <row r="33" spans="1:10" ht="12.75" customHeight="1">
      <c r="A33" s="178"/>
      <c r="B33" s="177"/>
      <c r="H33" s="177"/>
      <c r="I33" s="177"/>
      <c r="J33" s="183"/>
    </row>
    <row r="34" spans="1:10" ht="12.75" customHeight="1">
      <c r="A34" s="178"/>
      <c r="B34" s="177"/>
      <c r="C34" s="181" t="s">
        <v>116</v>
      </c>
      <c r="D34" s="180" t="str">
        <f>C5</f>
        <v>Krátký Vítek</v>
      </c>
      <c r="E34" s="201"/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200"/>
      <c r="F35" s="179"/>
      <c r="H35" s="177"/>
      <c r="I35" s="177"/>
      <c r="J35" s="183"/>
    </row>
    <row r="36" spans="1:10" ht="12.75" customHeight="1">
      <c r="A36" s="199"/>
      <c r="B36" s="185" t="s">
        <v>115</v>
      </c>
      <c r="C36" s="177"/>
      <c r="D36" s="177"/>
      <c r="E36" s="197"/>
      <c r="F36" s="218" t="str">
        <f>D34</f>
        <v>Krátký Vítek</v>
      </c>
      <c r="G36" s="219"/>
      <c r="H36" s="177"/>
      <c r="I36" s="177"/>
      <c r="J36" s="183"/>
    </row>
    <row r="37" spans="1:10" ht="12.75" customHeight="1">
      <c r="A37" s="178"/>
      <c r="B37" s="177"/>
      <c r="C37" s="177"/>
      <c r="D37" s="177"/>
      <c r="E37" s="197"/>
      <c r="F37" s="182" t="s">
        <v>106</v>
      </c>
      <c r="G37" s="284" t="s">
        <v>209</v>
      </c>
      <c r="H37" s="177"/>
      <c r="I37" s="177"/>
      <c r="J37" s="183"/>
    </row>
    <row r="38" spans="1:10" ht="13.15" customHeight="1">
      <c r="A38" s="181" t="s">
        <v>114</v>
      </c>
      <c r="B38" s="180" t="str">
        <f>B7</f>
        <v>Kocum Adam</v>
      </c>
      <c r="C38" s="181" t="s">
        <v>113</v>
      </c>
      <c r="D38" s="180" t="str">
        <f>C21</f>
        <v>Krysl Herman</v>
      </c>
      <c r="E38" s="195"/>
      <c r="F38" s="179"/>
      <c r="H38" s="177"/>
      <c r="I38" s="177"/>
      <c r="J38" s="183"/>
    </row>
    <row r="39" spans="1:10" ht="12.75" customHeight="1">
      <c r="A39" s="181"/>
      <c r="B39" s="191"/>
      <c r="C39" s="177"/>
      <c r="E39" s="177"/>
      <c r="H39" s="177"/>
      <c r="I39" s="177"/>
      <c r="J39" s="183"/>
    </row>
    <row r="40" spans="1:10" ht="12.75" customHeight="1">
      <c r="A40" s="181"/>
      <c r="B40" s="190">
        <v>7</v>
      </c>
      <c r="C40" s="180" t="str">
        <f>B38</f>
        <v>Kocum Adam</v>
      </c>
      <c r="D40" s="187" t="s">
        <v>106</v>
      </c>
      <c r="E40" s="177"/>
      <c r="H40" s="193"/>
      <c r="I40" s="177"/>
      <c r="J40" s="183"/>
    </row>
    <row r="41" spans="1:10" ht="12.75" customHeight="1">
      <c r="A41" s="181"/>
      <c r="B41" s="188"/>
      <c r="C41" s="194"/>
      <c r="D41" s="177"/>
      <c r="E41" s="177"/>
      <c r="H41" s="177"/>
      <c r="I41" s="177"/>
      <c r="J41" s="177"/>
    </row>
    <row r="42" spans="1:10" ht="12.75" customHeight="1">
      <c r="A42" s="181" t="s">
        <v>112</v>
      </c>
      <c r="B42" s="186" t="str">
        <f>B11</f>
        <v>Frausová Tereza</v>
      </c>
      <c r="C42" s="188"/>
      <c r="D42" s="177"/>
      <c r="E42" s="177"/>
      <c r="F42" s="177"/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77"/>
      <c r="E43" s="177"/>
      <c r="F43" s="177"/>
      <c r="G43" s="193"/>
      <c r="H43" s="177"/>
      <c r="I43" s="177"/>
      <c r="J43" s="177"/>
    </row>
    <row r="44" spans="1:10" ht="12.75" customHeight="1">
      <c r="A44" s="181"/>
      <c r="B44" s="177"/>
      <c r="C44" s="188"/>
      <c r="D44" s="192" t="str">
        <f>C48</f>
        <v>Klouda František ml.</v>
      </c>
      <c r="E44" s="180"/>
      <c r="F44" s="187" t="s">
        <v>106</v>
      </c>
      <c r="G44" s="177"/>
      <c r="H44" s="177"/>
      <c r="I44" s="177"/>
      <c r="J44" s="177"/>
    </row>
    <row r="45" spans="1:10" ht="12.75" customHeight="1">
      <c r="A45" s="181"/>
      <c r="B45" s="177"/>
      <c r="C45" s="188"/>
      <c r="D45" s="187"/>
      <c r="E45" s="214" t="s">
        <v>111</v>
      </c>
      <c r="F45" s="177"/>
      <c r="G45" s="177"/>
      <c r="H45" s="177"/>
      <c r="I45" s="177"/>
      <c r="J45" s="177"/>
    </row>
    <row r="46" spans="1:10" ht="12.75" customHeight="1">
      <c r="A46" s="181" t="s">
        <v>110</v>
      </c>
      <c r="B46" s="180" t="str">
        <f>B19</f>
        <v>Nekola Dominik</v>
      </c>
      <c r="C46" s="188"/>
      <c r="D46" s="177"/>
      <c r="F46" s="177"/>
      <c r="G46" s="177"/>
      <c r="H46" s="177"/>
      <c r="I46" s="177"/>
      <c r="J46" s="177"/>
    </row>
    <row r="47" spans="1:10" ht="12.75" customHeight="1">
      <c r="A47" s="181"/>
      <c r="B47" s="191"/>
      <c r="C47" s="188"/>
      <c r="D47" s="177"/>
      <c r="F47" s="177"/>
      <c r="G47" s="177"/>
      <c r="H47" s="177"/>
    </row>
    <row r="48" spans="1:10" ht="12.75" customHeight="1">
      <c r="A48" s="181"/>
      <c r="B48" s="190">
        <v>8</v>
      </c>
      <c r="C48" s="186" t="str">
        <f>B50</f>
        <v>Klouda František ml.</v>
      </c>
      <c r="D48" s="187" t="s">
        <v>196</v>
      </c>
      <c r="F48" s="177"/>
      <c r="G48" s="177"/>
      <c r="H48" s="189"/>
    </row>
    <row r="49" spans="1:8" ht="12.75" customHeight="1">
      <c r="A49" s="181"/>
      <c r="B49" s="188"/>
      <c r="C49" s="187"/>
      <c r="D49" s="177"/>
      <c r="F49" s="177"/>
      <c r="G49" s="177"/>
      <c r="H49" s="177"/>
    </row>
    <row r="50" spans="1:8" ht="12.75" customHeight="1">
      <c r="A50" s="181" t="s">
        <v>109</v>
      </c>
      <c r="B50" s="186" t="str">
        <f>B31</f>
        <v>Klouda František ml.</v>
      </c>
      <c r="C50" s="177"/>
      <c r="D50" s="177"/>
      <c r="F50" s="177"/>
      <c r="G50" s="177"/>
      <c r="H50" s="177"/>
    </row>
    <row r="51" spans="1:8" ht="12.75" customHeight="1">
      <c r="A51" s="181"/>
      <c r="B51" s="177"/>
      <c r="C51" s="177"/>
      <c r="D51" s="177"/>
      <c r="F51" s="177"/>
      <c r="G51" s="177"/>
      <c r="H51" s="177"/>
    </row>
    <row r="52" spans="1:8" ht="12.75" customHeight="1">
      <c r="A52" s="185"/>
      <c r="B52" s="184" t="s">
        <v>108</v>
      </c>
      <c r="D52" s="177"/>
      <c r="F52" s="177"/>
      <c r="G52" s="177"/>
      <c r="H52" s="177"/>
    </row>
    <row r="53" spans="1:8" ht="12.75" customHeight="1">
      <c r="A53" s="177"/>
      <c r="B53" s="177"/>
      <c r="F53" s="177"/>
      <c r="G53" s="177"/>
      <c r="H53" s="177"/>
    </row>
    <row r="54" spans="1:8" ht="12.75" customHeight="1">
      <c r="A54" s="181" t="s">
        <v>107</v>
      </c>
      <c r="B54" s="180" t="str">
        <f>B42</f>
        <v>Frausová Tereza</v>
      </c>
      <c r="F54" s="177"/>
      <c r="G54" s="183"/>
      <c r="H54" s="177"/>
    </row>
    <row r="55" spans="1:8" ht="12.75" customHeight="1">
      <c r="A55" s="177"/>
      <c r="B55" s="177"/>
      <c r="C55" s="179"/>
      <c r="E55" s="183"/>
      <c r="H55" s="177"/>
    </row>
    <row r="56" spans="1:8" ht="12.75" customHeight="1">
      <c r="A56" s="177"/>
      <c r="B56" s="177"/>
      <c r="C56" s="192" t="str">
        <f>B58</f>
        <v>Nekola Dominik</v>
      </c>
      <c r="D56" s="182" t="s">
        <v>196</v>
      </c>
      <c r="E56" s="177"/>
      <c r="H56" s="177"/>
    </row>
    <row r="57" spans="1:8" ht="12.75" customHeight="1">
      <c r="A57" s="177"/>
      <c r="B57" s="177"/>
      <c r="C57" s="285" t="s">
        <v>208</v>
      </c>
      <c r="E57" s="177"/>
    </row>
    <row r="58" spans="1:8" ht="12.75" customHeight="1">
      <c r="A58" s="181" t="s">
        <v>105</v>
      </c>
      <c r="B58" s="180" t="str">
        <f>B46</f>
        <v>Nekola Dominik</v>
      </c>
      <c r="C58" s="179"/>
    </row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70"/>
  <sheetViews>
    <sheetView topLeftCell="A34" zoomScaleNormal="100" workbookViewId="0">
      <selection activeCell="K18" sqref="K18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0" ht="12.75" customHeight="1">
      <c r="A1" s="212"/>
      <c r="B1" s="213"/>
      <c r="C1" s="524" t="s">
        <v>191</v>
      </c>
      <c r="D1" s="524"/>
      <c r="E1" s="212"/>
      <c r="F1" s="211"/>
      <c r="G1" s="213"/>
      <c r="H1" s="183"/>
      <c r="I1" s="183"/>
      <c r="J1" s="183"/>
    </row>
    <row r="2" spans="1:10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0" ht="12.75" customHeight="1">
      <c r="A3" s="177"/>
      <c r="B3" s="205" t="str">
        <f>'4_skupiny'!B19:G19</f>
        <v>Skočný Dominik</v>
      </c>
      <c r="C3" s="177"/>
      <c r="D3" s="177"/>
      <c r="E3" s="177"/>
      <c r="F3" s="177"/>
      <c r="G3" s="183"/>
      <c r="H3" s="183"/>
      <c r="I3" s="183"/>
      <c r="J3" s="183"/>
    </row>
    <row r="4" spans="1:10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0" ht="12.75" customHeight="1">
      <c r="A5" s="178">
        <v>9</v>
      </c>
      <c r="B5" s="188"/>
      <c r="C5" s="192" t="str">
        <f>B3</f>
        <v>Skočný Dominik</v>
      </c>
      <c r="D5" s="187" t="s">
        <v>106</v>
      </c>
      <c r="E5" s="177"/>
      <c r="F5" s="177"/>
      <c r="G5" s="183"/>
      <c r="H5" s="183"/>
      <c r="I5" s="183"/>
      <c r="J5" s="183"/>
    </row>
    <row r="6" spans="1:10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0" ht="12.75" customHeight="1">
      <c r="A7" s="178"/>
      <c r="B7" s="204" t="str">
        <f>'4_skupiny'!B5:G5</f>
        <v>Širer Josef</v>
      </c>
      <c r="C7" s="207"/>
      <c r="D7" s="177"/>
      <c r="E7" s="177"/>
      <c r="F7" s="177"/>
      <c r="G7" s="183"/>
      <c r="H7" s="183"/>
      <c r="I7" s="183"/>
      <c r="J7" s="183"/>
    </row>
    <row r="8" spans="1:10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0" ht="12.75" customHeight="1">
      <c r="A9" s="178"/>
      <c r="B9" s="177"/>
      <c r="C9" s="206">
        <v>13</v>
      </c>
      <c r="D9" s="180" t="str">
        <f>C5</f>
        <v>Skočný Dominik</v>
      </c>
      <c r="F9" s="187" t="s">
        <v>106</v>
      </c>
      <c r="G9" s="183"/>
      <c r="H9" s="183"/>
      <c r="I9" s="183"/>
      <c r="J9" s="183"/>
    </row>
    <row r="10" spans="1:10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0" ht="12.75" customHeight="1">
      <c r="A11" s="178"/>
      <c r="B11" s="205" t="str">
        <f>'4_skupiny'!B49:G49</f>
        <v>Stenglová Andrea</v>
      </c>
      <c r="C11" s="188"/>
      <c r="D11" s="177"/>
      <c r="E11" s="188"/>
      <c r="F11" s="177"/>
      <c r="G11" s="177"/>
      <c r="H11" s="183"/>
      <c r="I11" s="183"/>
      <c r="J11" s="183"/>
    </row>
    <row r="12" spans="1:10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0" ht="12.75" customHeight="1">
      <c r="A13" s="178">
        <v>10</v>
      </c>
      <c r="B13" s="188"/>
      <c r="C13" s="202" t="str">
        <f>B15</f>
        <v>Konvalinka Michael</v>
      </c>
      <c r="D13" s="187" t="s">
        <v>196</v>
      </c>
      <c r="E13" s="188"/>
      <c r="F13" s="177"/>
      <c r="G13" s="177"/>
      <c r="H13" s="183"/>
      <c r="I13" s="183"/>
      <c r="J13" s="183"/>
    </row>
    <row r="14" spans="1:10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0" ht="12.75" customHeight="1">
      <c r="A15" s="178"/>
      <c r="B15" s="204" t="str">
        <f>'4_skupiny'!B36:G36</f>
        <v>Konvalinka Michael</v>
      </c>
      <c r="C15" s="177"/>
      <c r="D15" s="177"/>
      <c r="E15" s="188"/>
      <c r="F15" s="177"/>
      <c r="G15" s="177"/>
      <c r="H15" s="183"/>
      <c r="I15" s="183"/>
      <c r="J15" s="183"/>
    </row>
    <row r="16" spans="1:10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180" t="str">
        <f>D25</f>
        <v>Kopecká Veronika</v>
      </c>
      <c r="G17" s="201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2" t="s">
        <v>106</v>
      </c>
      <c r="G18" s="214" t="s">
        <v>131</v>
      </c>
      <c r="H18" s="177"/>
      <c r="I18" s="183"/>
      <c r="J18" s="183"/>
    </row>
    <row r="19" spans="1:10" ht="12.75" customHeight="1">
      <c r="A19" s="178"/>
      <c r="B19" s="205" t="str">
        <f>'4_skupiny'!B3:G3</f>
        <v>Kopecká Veronika</v>
      </c>
      <c r="C19" s="177"/>
      <c r="D19" s="177"/>
      <c r="E19" s="188"/>
      <c r="F19" s="177"/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11</v>
      </c>
      <c r="B21" s="188"/>
      <c r="C21" s="192" t="str">
        <f>B19</f>
        <v>Kopecká Veronika</v>
      </c>
      <c r="D21" s="187" t="s">
        <v>106</v>
      </c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tr">
        <f>'4_skupiny'!B20:G20</f>
        <v>Packová Michaela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14</v>
      </c>
      <c r="D25" s="192" t="str">
        <f>C21</f>
        <v>Kopecká Veronika</v>
      </c>
      <c r="E25" s="186"/>
      <c r="F25" s="182" t="s">
        <v>106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tr">
        <f>'4_skupiny'!B33:G33</f>
        <v>Packová Štěpánka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12</v>
      </c>
      <c r="B29" s="188"/>
      <c r="C29" s="202" t="str">
        <f>B31</f>
        <v>Hruška Matěj</v>
      </c>
      <c r="D29" s="187" t="s">
        <v>106</v>
      </c>
      <c r="H29" s="177"/>
      <c r="I29" s="177"/>
      <c r="J29" s="183"/>
    </row>
    <row r="30" spans="1:10" ht="12.75" customHeight="1">
      <c r="A30" s="178"/>
      <c r="B30" s="188"/>
      <c r="C30" s="187"/>
      <c r="E30" s="203" t="s">
        <v>130</v>
      </c>
      <c r="F30" s="203"/>
      <c r="G30" s="184"/>
      <c r="H30" s="177"/>
      <c r="I30" s="177"/>
      <c r="J30" s="183"/>
    </row>
    <row r="31" spans="1:10" ht="12.75" customHeight="1">
      <c r="A31" s="178"/>
      <c r="B31" s="204" t="str">
        <f>'4_skupiny'!B48:G48</f>
        <v>Hruška Matěj</v>
      </c>
      <c r="H31" s="177"/>
      <c r="I31" s="177"/>
      <c r="J31" s="183"/>
    </row>
    <row r="32" spans="1:10" ht="12.75" customHeight="1">
      <c r="A32" s="178"/>
      <c r="B32" s="177"/>
      <c r="D32" s="180" t="str">
        <f>C13</f>
        <v>Konvalinka Michael</v>
      </c>
      <c r="E32" s="201"/>
      <c r="H32" s="177"/>
      <c r="I32" s="177"/>
      <c r="J32" s="183"/>
    </row>
    <row r="33" spans="1:10" ht="12.75" customHeight="1">
      <c r="A33" s="178"/>
      <c r="B33" s="177"/>
      <c r="D33" s="177"/>
      <c r="E33" s="200"/>
      <c r="F33" s="179"/>
      <c r="H33" s="177"/>
      <c r="I33" s="177"/>
      <c r="J33" s="183"/>
    </row>
    <row r="34" spans="1:10" ht="12.75" customHeight="1">
      <c r="A34" s="199"/>
      <c r="B34" s="185" t="s">
        <v>129</v>
      </c>
      <c r="C34" s="181" t="s">
        <v>128</v>
      </c>
      <c r="D34" s="177"/>
      <c r="E34" s="197"/>
      <c r="F34" s="198"/>
      <c r="G34" s="180" t="str">
        <f>D36</f>
        <v>Hruška Matěj</v>
      </c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197"/>
      <c r="F35" s="182" t="s">
        <v>194</v>
      </c>
      <c r="G35" s="284" t="s">
        <v>126</v>
      </c>
      <c r="H35" s="177"/>
      <c r="I35" s="177"/>
      <c r="J35" s="183"/>
    </row>
    <row r="36" spans="1:10" ht="12.75" customHeight="1">
      <c r="A36" s="181" t="s">
        <v>127</v>
      </c>
      <c r="B36" s="180" t="str">
        <f>B7</f>
        <v>Širer Josef</v>
      </c>
      <c r="C36" s="177"/>
      <c r="D36" s="180" t="str">
        <f>C29</f>
        <v>Hruška Matěj</v>
      </c>
      <c r="E36" s="195"/>
      <c r="F36" s="179"/>
      <c r="H36" s="187"/>
      <c r="I36" s="177"/>
      <c r="J36" s="183"/>
    </row>
    <row r="37" spans="1:10" ht="12.75" customHeight="1">
      <c r="A37" s="181"/>
      <c r="B37" s="191"/>
      <c r="C37" s="177"/>
      <c r="H37" s="177"/>
      <c r="I37" s="177"/>
      <c r="J37" s="183"/>
    </row>
    <row r="38" spans="1:10" ht="13.15" customHeight="1">
      <c r="A38" s="181"/>
      <c r="B38" s="190">
        <v>15</v>
      </c>
      <c r="C38" s="280" t="str">
        <f>B36</f>
        <v>Širer Josef</v>
      </c>
      <c r="D38" s="182" t="s">
        <v>106</v>
      </c>
      <c r="H38" s="177"/>
      <c r="I38" s="177"/>
      <c r="J38" s="183"/>
    </row>
    <row r="39" spans="1:10" ht="12.75" customHeight="1">
      <c r="A39" s="181"/>
      <c r="B39" s="188"/>
      <c r="C39" s="194"/>
      <c r="D39" s="177"/>
      <c r="E39" s="177"/>
      <c r="H39" s="177"/>
      <c r="I39" s="177"/>
      <c r="J39" s="183"/>
    </row>
    <row r="40" spans="1:10" ht="12.75" customHeight="1">
      <c r="A40" s="181" t="s">
        <v>125</v>
      </c>
      <c r="B40" s="186" t="str">
        <f>B11</f>
        <v>Stenglová Andrea</v>
      </c>
      <c r="C40" s="188"/>
      <c r="D40" s="177"/>
      <c r="E40" s="177"/>
      <c r="F40" s="177"/>
      <c r="G40" s="177"/>
      <c r="H40" s="193"/>
      <c r="I40" s="177"/>
      <c r="J40" s="183"/>
    </row>
    <row r="41" spans="1:10" ht="12.75" customHeight="1">
      <c r="A41" s="181"/>
      <c r="B41" s="177"/>
      <c r="C41" s="188"/>
      <c r="D41" s="177"/>
      <c r="E41" s="177"/>
      <c r="F41" s="177"/>
      <c r="G41" s="193"/>
      <c r="H41" s="177"/>
      <c r="I41" s="177"/>
      <c r="J41" s="177"/>
    </row>
    <row r="42" spans="1:10" ht="12.75" customHeight="1">
      <c r="A42" s="181"/>
      <c r="B42" s="177"/>
      <c r="C42" s="188"/>
      <c r="D42" s="192" t="str">
        <f>C38</f>
        <v>Širer Josef</v>
      </c>
      <c r="E42" s="346" t="s">
        <v>106</v>
      </c>
      <c r="F42" s="187"/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87"/>
      <c r="E43" s="284" t="s">
        <v>124</v>
      </c>
      <c r="F43" s="177"/>
      <c r="G43" s="177"/>
      <c r="H43" s="177"/>
      <c r="I43" s="177"/>
      <c r="J43" s="177"/>
    </row>
    <row r="44" spans="1:10" ht="12.75" customHeight="1">
      <c r="A44" s="181" t="s">
        <v>123</v>
      </c>
      <c r="B44" s="180" t="str">
        <f>B23</f>
        <v>Packová Michaela</v>
      </c>
      <c r="C44" s="188"/>
      <c r="D44" s="177"/>
      <c r="F44" s="177"/>
      <c r="G44" s="177"/>
      <c r="H44" s="177"/>
      <c r="I44" s="177"/>
      <c r="J44" s="177"/>
    </row>
    <row r="45" spans="1:10" ht="12.75" customHeight="1">
      <c r="A45" s="181"/>
      <c r="B45" s="191"/>
      <c r="C45" s="188"/>
      <c r="D45" s="177"/>
      <c r="F45" s="177"/>
      <c r="G45" s="177"/>
      <c r="H45" s="177"/>
      <c r="I45" s="177"/>
      <c r="J45" s="177"/>
    </row>
    <row r="46" spans="1:10" ht="12.75" customHeight="1">
      <c r="A46" s="181"/>
      <c r="B46" s="190">
        <v>16</v>
      </c>
      <c r="C46" s="202" t="str">
        <f>B44</f>
        <v>Packová Michaela</v>
      </c>
      <c r="D46" s="187" t="s">
        <v>106</v>
      </c>
      <c r="F46" s="177"/>
      <c r="G46" s="177"/>
      <c r="H46" s="177"/>
      <c r="I46" s="177"/>
      <c r="J46" s="177"/>
    </row>
    <row r="47" spans="1:10" ht="12.75" customHeight="1">
      <c r="A47" s="181"/>
      <c r="B47" s="188"/>
      <c r="C47" s="187"/>
      <c r="D47" s="177"/>
      <c r="F47" s="177"/>
      <c r="G47" s="177"/>
      <c r="H47" s="177"/>
    </row>
    <row r="48" spans="1:10" ht="12.75" customHeight="1">
      <c r="A48" s="181" t="s">
        <v>122</v>
      </c>
      <c r="B48" s="186" t="str">
        <f>B27</f>
        <v>Packová Štěpánka</v>
      </c>
      <c r="C48" s="177"/>
      <c r="D48" s="177"/>
      <c r="F48" s="177"/>
      <c r="G48" s="177"/>
      <c r="H48" s="189"/>
    </row>
    <row r="49" spans="1:8" ht="12.75" customHeight="1">
      <c r="A49" s="181"/>
      <c r="B49" s="177"/>
      <c r="C49" s="177"/>
      <c r="D49" s="177"/>
      <c r="F49" s="177"/>
      <c r="G49" s="177"/>
      <c r="H49" s="177"/>
    </row>
    <row r="50" spans="1:8" ht="12.75" customHeight="1">
      <c r="A50" s="214"/>
      <c r="B50" s="177"/>
      <c r="C50" s="177"/>
      <c r="D50" s="177"/>
      <c r="F50" s="177"/>
      <c r="G50" s="177"/>
      <c r="H50" s="177"/>
    </row>
    <row r="51" spans="1:8" ht="12.75" customHeight="1">
      <c r="A51" s="185"/>
      <c r="B51" s="184" t="s">
        <v>121</v>
      </c>
      <c r="F51" s="177"/>
      <c r="G51" s="177"/>
      <c r="H51" s="177"/>
    </row>
    <row r="52" spans="1:8" ht="12.75" customHeight="1">
      <c r="A52" s="177"/>
      <c r="B52" s="177"/>
      <c r="F52" s="177"/>
      <c r="G52" s="183"/>
      <c r="H52" s="177"/>
    </row>
    <row r="53" spans="1:8" ht="12.75" customHeight="1">
      <c r="A53" s="181" t="s">
        <v>120</v>
      </c>
      <c r="B53" s="180" t="str">
        <f>B40</f>
        <v>Stenglová Andrea</v>
      </c>
      <c r="E53" s="183"/>
      <c r="H53" s="177"/>
    </row>
    <row r="54" spans="1:8" ht="12.75" customHeight="1">
      <c r="A54" s="177"/>
      <c r="B54" s="177"/>
      <c r="C54" s="179"/>
      <c r="E54" s="177"/>
      <c r="H54" s="177"/>
    </row>
    <row r="55" spans="1:8" ht="12.75" customHeight="1">
      <c r="A55" s="177"/>
      <c r="B55" s="177"/>
      <c r="C55" s="192" t="str">
        <f>B53</f>
        <v>Stenglová Andrea</v>
      </c>
      <c r="D55" s="182" t="s">
        <v>194</v>
      </c>
      <c r="E55" s="177"/>
      <c r="H55" s="177"/>
    </row>
    <row r="56" spans="1:8" ht="12.75" customHeight="1">
      <c r="A56" s="177"/>
      <c r="B56" s="177"/>
      <c r="C56" s="285" t="s">
        <v>119</v>
      </c>
      <c r="H56" s="177"/>
    </row>
    <row r="57" spans="1:8" ht="12.75" customHeight="1">
      <c r="A57" s="181" t="s">
        <v>118</v>
      </c>
      <c r="B57" s="180" t="str">
        <f>B48</f>
        <v>Packová Štěpánka</v>
      </c>
      <c r="C57" s="179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F60"/>
  <sheetViews>
    <sheetView topLeftCell="A51" zoomScale="115" zoomScaleNormal="115" workbookViewId="0">
      <selection activeCell="I9" sqref="I9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2" width="2.5" customWidth="1"/>
  </cols>
  <sheetData>
    <row r="1" spans="1:32" ht="27.75" thickTop="1" thickBot="1">
      <c r="A1" s="405" t="s">
        <v>81</v>
      </c>
      <c r="B1" s="406"/>
      <c r="C1" s="406"/>
      <c r="D1" s="406"/>
      <c r="E1" s="407" t="s">
        <v>82</v>
      </c>
      <c r="F1" s="408"/>
      <c r="G1" s="409">
        <f>Preslist!C4</f>
        <v>45550</v>
      </c>
      <c r="H1" s="410"/>
      <c r="I1" s="410"/>
      <c r="J1" s="411"/>
      <c r="K1" s="412" t="s">
        <v>2</v>
      </c>
      <c r="L1" s="413"/>
      <c r="M1" s="413"/>
      <c r="N1" s="413"/>
      <c r="O1" s="414"/>
      <c r="P1" s="535" t="s">
        <v>83</v>
      </c>
      <c r="Q1" s="536"/>
      <c r="R1" s="536"/>
      <c r="S1" s="417" t="s">
        <v>190</v>
      </c>
      <c r="T1" s="416"/>
      <c r="U1" s="416"/>
      <c r="V1" s="416"/>
      <c r="W1" s="416"/>
      <c r="X1" s="416"/>
      <c r="Y1" s="418"/>
      <c r="Z1" s="390" t="s">
        <v>84</v>
      </c>
      <c r="AA1" s="390"/>
      <c r="AB1" s="390"/>
      <c r="AC1" s="103"/>
      <c r="AD1" s="391"/>
      <c r="AE1" s="391"/>
      <c r="AF1" s="392"/>
    </row>
    <row r="2" spans="1:32" ht="25.5" thickTop="1" thickBot="1">
      <c r="A2" s="104" t="s">
        <v>85</v>
      </c>
      <c r="B2" s="393" t="s">
        <v>10</v>
      </c>
      <c r="C2" s="394"/>
      <c r="D2" s="394"/>
      <c r="E2" s="394"/>
      <c r="F2" s="394"/>
      <c r="G2" s="394"/>
      <c r="H2" s="394" t="s">
        <v>86</v>
      </c>
      <c r="I2" s="395"/>
      <c r="J2" s="396">
        <f>A3</f>
        <v>65</v>
      </c>
      <c r="K2" s="396"/>
      <c r="L2" s="396"/>
      <c r="M2" s="397">
        <f>A4</f>
        <v>74</v>
      </c>
      <c r="N2" s="396"/>
      <c r="O2" s="398"/>
      <c r="P2" s="396">
        <f>A5</f>
        <v>71</v>
      </c>
      <c r="Q2" s="396"/>
      <c r="R2" s="396"/>
      <c r="S2" s="397">
        <f>A6</f>
        <v>78</v>
      </c>
      <c r="T2" s="396"/>
      <c r="U2" s="396"/>
      <c r="V2" s="396"/>
      <c r="W2" s="399"/>
      <c r="X2" s="400" t="s">
        <v>87</v>
      </c>
      <c r="Y2" s="401"/>
      <c r="Z2" s="105" t="s">
        <v>88</v>
      </c>
      <c r="AA2" s="106" t="s">
        <v>89</v>
      </c>
      <c r="AB2" s="402" t="s">
        <v>90</v>
      </c>
      <c r="AC2" s="403"/>
      <c r="AD2" s="404"/>
      <c r="AE2" s="107" t="s">
        <v>91</v>
      </c>
      <c r="AF2" s="108" t="s">
        <v>88</v>
      </c>
    </row>
    <row r="3" spans="1:32" ht="21" thickTop="1">
      <c r="A3" s="109">
        <v>65</v>
      </c>
      <c r="B3" s="430" t="str">
        <f>VLOOKUP(A3,Preslist!A6:D91,3)</f>
        <v>Louda Karel</v>
      </c>
      <c r="C3" s="430"/>
      <c r="D3" s="430"/>
      <c r="E3" s="430"/>
      <c r="F3" s="430"/>
      <c r="G3" s="430"/>
      <c r="H3" s="431" t="str">
        <f>VLOOKUP(A3,Preslist!A$6:D$91,4)</f>
        <v>TJ Nýřany</v>
      </c>
      <c r="I3" s="432"/>
      <c r="J3" s="390"/>
      <c r="K3" s="390"/>
      <c r="L3" s="390"/>
      <c r="M3" s="110">
        <f>W12</f>
        <v>0</v>
      </c>
      <c r="N3" s="111" t="s">
        <v>92</v>
      </c>
      <c r="O3" s="112">
        <f>Y12</f>
        <v>3</v>
      </c>
      <c r="P3" s="111">
        <f>Y14</f>
        <v>0</v>
      </c>
      <c r="Q3" s="111" t="s">
        <v>92</v>
      </c>
      <c r="R3" s="111">
        <f>W14</f>
        <v>3</v>
      </c>
      <c r="S3" s="433">
        <f>W9</f>
        <v>1</v>
      </c>
      <c r="T3" s="434"/>
      <c r="U3" s="111" t="s">
        <v>92</v>
      </c>
      <c r="V3" s="434">
        <f>Y9</f>
        <v>3</v>
      </c>
      <c r="W3" s="435"/>
      <c r="X3" s="419">
        <f>COUNTIF(M3,"=3")+COUNTIF(P3,"=3")+COUNTIF(S3,"=3")</f>
        <v>0</v>
      </c>
      <c r="Y3" s="420"/>
      <c r="Z3" s="115">
        <f>COUNTIF(O3,"=3")+COUNTIF(R3,"=3")+COUNTIF(V3,"=3")</f>
        <v>3</v>
      </c>
      <c r="AA3" s="116">
        <v>0</v>
      </c>
      <c r="AB3" s="114">
        <f>M3+P3+S3</f>
        <v>1</v>
      </c>
      <c r="AC3" s="103" t="s">
        <v>92</v>
      </c>
      <c r="AD3" s="113">
        <f>O3+R3+V3</f>
        <v>9</v>
      </c>
      <c r="AE3" s="117">
        <f>X3*2+Z3*1</f>
        <v>3</v>
      </c>
      <c r="AF3" s="118">
        <f>RANK(AE3,AE$3:AE$6)</f>
        <v>4</v>
      </c>
    </row>
    <row r="4" spans="1:32" ht="20.25">
      <c r="A4" s="119">
        <v>74</v>
      </c>
      <c r="B4" s="421" t="str">
        <f>VLOOKUP(A4,Preslist!A7:D92,3)</f>
        <v>Loužil Vojtěch</v>
      </c>
      <c r="C4" s="421"/>
      <c r="D4" s="421"/>
      <c r="E4" s="421"/>
      <c r="F4" s="421"/>
      <c r="G4" s="421"/>
      <c r="H4" s="422" t="str">
        <f>VLOOKUP(A4,Preslist!A$6:D$91,4)</f>
        <v>SKUŘ Plzeň</v>
      </c>
      <c r="I4" s="423"/>
      <c r="J4" s="120">
        <f>Y12</f>
        <v>3</v>
      </c>
      <c r="K4" s="121" t="s">
        <v>92</v>
      </c>
      <c r="L4" s="122">
        <f>W12</f>
        <v>0</v>
      </c>
      <c r="M4" s="424"/>
      <c r="N4" s="425"/>
      <c r="O4" s="426"/>
      <c r="P4" s="121">
        <f>W10</f>
        <v>3</v>
      </c>
      <c r="Q4" s="121" t="s">
        <v>92</v>
      </c>
      <c r="R4" s="121">
        <f>Y10</f>
        <v>2</v>
      </c>
      <c r="S4" s="424">
        <f>W13</f>
        <v>3</v>
      </c>
      <c r="T4" s="425"/>
      <c r="U4" s="121" t="s">
        <v>92</v>
      </c>
      <c r="V4" s="425">
        <f>Y13</f>
        <v>1</v>
      </c>
      <c r="W4" s="427"/>
      <c r="X4" s="428">
        <f>COUNTIF(J4,"=3")+COUNTIF(P4,"=3")+COUNTIF(S4,"=3")</f>
        <v>3</v>
      </c>
      <c r="Y4" s="429"/>
      <c r="Z4" s="124">
        <f>COUNTIF(L4,"=3")+COUNTIF(R4,"=3")+COUNTIF(V4,"=3")</f>
        <v>0</v>
      </c>
      <c r="AA4" s="125">
        <v>0</v>
      </c>
      <c r="AB4" s="120">
        <v>9</v>
      </c>
      <c r="AC4" s="121" t="s">
        <v>92</v>
      </c>
      <c r="AD4" s="123">
        <f t="shared" ref="AD4:AD5" si="0">O4+R4+V4</f>
        <v>3</v>
      </c>
      <c r="AE4" s="126">
        <f t="shared" ref="AE4:AE6" si="1">X4*2+Z4*1</f>
        <v>6</v>
      </c>
      <c r="AF4" s="127">
        <f t="shared" ref="AF4:AF6" si="2">RANK(AE4,AE$3:AE$6)</f>
        <v>1</v>
      </c>
    </row>
    <row r="5" spans="1:32" ht="20.25">
      <c r="A5" s="119">
        <v>71</v>
      </c>
      <c r="B5" s="529" t="str">
        <f>VLOOKUP(A5,Preslist!A8:D93,3)</f>
        <v>Volf Patrik</v>
      </c>
      <c r="C5" s="529"/>
      <c r="D5" s="529"/>
      <c r="E5" s="529"/>
      <c r="F5" s="529"/>
      <c r="G5" s="529"/>
      <c r="H5" s="422" t="str">
        <f>VLOOKUP(A5,Preslist!A$6:D$91,4)</f>
        <v>TJ Dobřany</v>
      </c>
      <c r="I5" s="423"/>
      <c r="J5" s="121">
        <f>W14</f>
        <v>3</v>
      </c>
      <c r="K5" s="121" t="s">
        <v>92</v>
      </c>
      <c r="L5" s="121">
        <f>Y14</f>
        <v>0</v>
      </c>
      <c r="M5" s="128">
        <f>Y10</f>
        <v>2</v>
      </c>
      <c r="N5" s="121" t="s">
        <v>92</v>
      </c>
      <c r="O5" s="122">
        <f>W10</f>
        <v>3</v>
      </c>
      <c r="P5" s="425"/>
      <c r="Q5" s="425"/>
      <c r="R5" s="425"/>
      <c r="S5" s="424">
        <f>Y11</f>
        <v>3</v>
      </c>
      <c r="T5" s="425"/>
      <c r="U5" s="121" t="s">
        <v>92</v>
      </c>
      <c r="V5" s="425">
        <f>W11</f>
        <v>0</v>
      </c>
      <c r="W5" s="427"/>
      <c r="X5" s="428">
        <f>COUNTIF(J5,"=3")+COUNTIF(M5,"=3")+COUNTIF(S5,"=3")</f>
        <v>2</v>
      </c>
      <c r="Y5" s="429"/>
      <c r="Z5" s="124">
        <f>COUNTIF(L5,"=3")+COUNTIF(O5,"=3")+COUNTIF(V5,"=3")</f>
        <v>1</v>
      </c>
      <c r="AA5" s="125">
        <v>0</v>
      </c>
      <c r="AB5" s="120">
        <v>8</v>
      </c>
      <c r="AC5" s="129" t="s">
        <v>92</v>
      </c>
      <c r="AD5" s="123">
        <f t="shared" si="0"/>
        <v>3</v>
      </c>
      <c r="AE5" s="126">
        <f t="shared" si="1"/>
        <v>5</v>
      </c>
      <c r="AF5" s="127">
        <f t="shared" si="2"/>
        <v>2</v>
      </c>
    </row>
    <row r="6" spans="1:32" ht="21" thickBot="1">
      <c r="A6" s="130">
        <v>78</v>
      </c>
      <c r="B6" s="436" t="str">
        <f>VLOOKUP(A6,Preslist!A9:D94,3)</f>
        <v>Šiler Filip</v>
      </c>
      <c r="C6" s="436"/>
      <c r="D6" s="436"/>
      <c r="E6" s="436"/>
      <c r="F6" s="436"/>
      <c r="G6" s="436"/>
      <c r="H6" s="437" t="str">
        <f>VLOOKUP(A6,Preslist!A$6:D$91,4)</f>
        <v>TJ Sokol Kožlany</v>
      </c>
      <c r="I6" s="438"/>
      <c r="J6" s="131">
        <f>Y9</f>
        <v>3</v>
      </c>
      <c r="K6" s="131" t="s">
        <v>92</v>
      </c>
      <c r="L6" s="131">
        <f>W9</f>
        <v>1</v>
      </c>
      <c r="M6" s="132">
        <f>Y13</f>
        <v>1</v>
      </c>
      <c r="N6" s="131" t="s">
        <v>92</v>
      </c>
      <c r="O6" s="133">
        <f>W13</f>
        <v>3</v>
      </c>
      <c r="P6" s="131">
        <f>W11</f>
        <v>0</v>
      </c>
      <c r="Q6" s="131" t="s">
        <v>92</v>
      </c>
      <c r="R6" s="131">
        <f>Y11</f>
        <v>3</v>
      </c>
      <c r="S6" s="439"/>
      <c r="T6" s="440"/>
      <c r="U6" s="440"/>
      <c r="V6" s="440"/>
      <c r="W6" s="441"/>
      <c r="X6" s="442">
        <f>COUNTIF(J6,"=3")+COUNTIF(M6,"=3")+COUNTIF(P6,"=3")</f>
        <v>1</v>
      </c>
      <c r="Y6" s="443"/>
      <c r="Z6" s="136">
        <f>COUNTIF(L6,"=3")+COUNTIF(O6,"=3")+COUNTIF(R6,"=3")</f>
        <v>2</v>
      </c>
      <c r="AA6" s="137">
        <v>0</v>
      </c>
      <c r="AB6" s="135">
        <v>4</v>
      </c>
      <c r="AC6" s="131" t="s">
        <v>92</v>
      </c>
      <c r="AD6" s="134">
        <v>7</v>
      </c>
      <c r="AE6" s="138">
        <f t="shared" si="1"/>
        <v>4</v>
      </c>
      <c r="AF6" s="139">
        <f t="shared" si="2"/>
        <v>3</v>
      </c>
    </row>
    <row r="7" spans="1:32" ht="21.75" thickTop="1" thickBot="1">
      <c r="A7" s="444" t="s">
        <v>93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6"/>
    </row>
    <row r="8" spans="1:32" ht="17.25" thickTop="1" thickBot="1">
      <c r="A8" s="447" t="s">
        <v>94</v>
      </c>
      <c r="B8" s="416"/>
      <c r="C8" s="140" t="s">
        <v>95</v>
      </c>
      <c r="D8" s="447" t="s">
        <v>96</v>
      </c>
      <c r="E8" s="416"/>
      <c r="F8" s="416"/>
      <c r="G8" s="416"/>
      <c r="H8" s="416"/>
      <c r="I8" s="416"/>
      <c r="J8" s="416"/>
      <c r="K8" s="416"/>
      <c r="L8" s="416"/>
      <c r="M8" s="416"/>
      <c r="N8" s="448"/>
      <c r="O8" s="141" t="s">
        <v>97</v>
      </c>
      <c r="P8" s="142" t="s">
        <v>98</v>
      </c>
      <c r="Q8" s="142" t="s">
        <v>99</v>
      </c>
      <c r="R8" s="462" t="s">
        <v>100</v>
      </c>
      <c r="S8" s="462"/>
      <c r="T8" s="462" t="s">
        <v>87</v>
      </c>
      <c r="U8" s="462"/>
      <c r="V8" s="463"/>
      <c r="W8" s="416" t="s">
        <v>101</v>
      </c>
      <c r="X8" s="416"/>
      <c r="Y8" s="390"/>
      <c r="Z8" s="390"/>
      <c r="AA8" s="447" t="s">
        <v>102</v>
      </c>
      <c r="AB8" s="416"/>
      <c r="AC8" s="416"/>
      <c r="AD8" s="416"/>
      <c r="AE8" s="416"/>
      <c r="AF8" s="448"/>
    </row>
    <row r="9" spans="1:32" ht="16.5" thickTop="1">
      <c r="A9" s="449"/>
      <c r="B9" s="450"/>
      <c r="C9" s="143">
        <v>0</v>
      </c>
      <c r="D9" s="144">
        <v>1</v>
      </c>
      <c r="E9" s="508" t="str">
        <f>B3</f>
        <v>Louda Karel</v>
      </c>
      <c r="F9" s="509"/>
      <c r="G9" s="509"/>
      <c r="H9" s="510"/>
      <c r="I9" s="144">
        <v>4</v>
      </c>
      <c r="J9" s="508" t="str">
        <f>B6</f>
        <v>Šiler Filip</v>
      </c>
      <c r="K9" s="509"/>
      <c r="L9" s="509"/>
      <c r="M9" s="509"/>
      <c r="N9" s="511"/>
      <c r="O9" s="165">
        <v>-5</v>
      </c>
      <c r="P9" s="166">
        <v>-6</v>
      </c>
      <c r="Q9" s="166">
        <v>15</v>
      </c>
      <c r="R9" s="455">
        <v>-3</v>
      </c>
      <c r="S9" s="455"/>
      <c r="T9" s="455"/>
      <c r="U9" s="455"/>
      <c r="V9" s="456"/>
      <c r="W9" s="236">
        <f>COUNTIF(O9:V9,"&gt;0")</f>
        <v>1</v>
      </c>
      <c r="X9" s="144" t="s">
        <v>92</v>
      </c>
      <c r="Y9" s="457">
        <f>COUNTIF(O9:V9,"&lt;0")</f>
        <v>3</v>
      </c>
      <c r="Z9" s="458"/>
      <c r="AA9" s="145"/>
      <c r="AB9" s="459" t="str">
        <f>B5</f>
        <v>Volf Patrik</v>
      </c>
      <c r="AC9" s="460"/>
      <c r="AD9" s="460"/>
      <c r="AE9" s="460"/>
      <c r="AF9" s="461"/>
    </row>
    <row r="10" spans="1:32">
      <c r="A10" s="482"/>
      <c r="B10" s="483"/>
      <c r="C10" s="146">
        <v>0</v>
      </c>
      <c r="D10" s="147">
        <v>2</v>
      </c>
      <c r="E10" s="516" t="str">
        <f>B4</f>
        <v>Loužil Vojtěch</v>
      </c>
      <c r="F10" s="517"/>
      <c r="G10" s="517"/>
      <c r="H10" s="518"/>
      <c r="I10" s="147">
        <v>3</v>
      </c>
      <c r="J10" s="516" t="str">
        <f>B5</f>
        <v>Volf Patrik</v>
      </c>
      <c r="K10" s="517"/>
      <c r="L10" s="517"/>
      <c r="M10" s="517"/>
      <c r="N10" s="519"/>
      <c r="O10" s="167">
        <v>-9</v>
      </c>
      <c r="P10" s="168">
        <v>-6</v>
      </c>
      <c r="Q10" s="168">
        <v>10</v>
      </c>
      <c r="R10" s="488">
        <v>8</v>
      </c>
      <c r="S10" s="488"/>
      <c r="T10" s="488">
        <v>9</v>
      </c>
      <c r="U10" s="488"/>
      <c r="V10" s="489"/>
      <c r="W10" s="148">
        <f t="shared" ref="W10:W14" si="3">COUNTIF(O10:V10,"&gt;0")</f>
        <v>3</v>
      </c>
      <c r="X10" s="147" t="s">
        <v>92</v>
      </c>
      <c r="Y10" s="464">
        <f t="shared" ref="Y10:Y14" si="4">COUNTIF(O10:V10,"&lt;0")</f>
        <v>2</v>
      </c>
      <c r="Z10" s="465"/>
      <c r="AA10" s="149"/>
      <c r="AB10" s="466" t="str">
        <f>B3</f>
        <v>Louda Karel</v>
      </c>
      <c r="AC10" s="467"/>
      <c r="AD10" s="467"/>
      <c r="AE10" s="467"/>
      <c r="AF10" s="468"/>
    </row>
    <row r="11" spans="1:32">
      <c r="A11" s="469"/>
      <c r="B11" s="470"/>
      <c r="C11" s="150">
        <v>0</v>
      </c>
      <c r="D11" s="151">
        <v>4</v>
      </c>
      <c r="E11" s="512" t="str">
        <f>B6</f>
        <v>Šiler Filip</v>
      </c>
      <c r="F11" s="513"/>
      <c r="G11" s="513"/>
      <c r="H11" s="514"/>
      <c r="I11" s="151">
        <v>3</v>
      </c>
      <c r="J11" s="512" t="str">
        <f>B5</f>
        <v>Volf Patrik</v>
      </c>
      <c r="K11" s="513"/>
      <c r="L11" s="513"/>
      <c r="M11" s="513"/>
      <c r="N11" s="515"/>
      <c r="O11" s="169">
        <v>-7</v>
      </c>
      <c r="P11" s="170">
        <v>-5</v>
      </c>
      <c r="Q11" s="170">
        <v>-4</v>
      </c>
      <c r="R11" s="475"/>
      <c r="S11" s="475"/>
      <c r="T11" s="475"/>
      <c r="U11" s="475"/>
      <c r="V11" s="476"/>
      <c r="W11" s="152">
        <f t="shared" si="3"/>
        <v>0</v>
      </c>
      <c r="X11" s="151" t="s">
        <v>92</v>
      </c>
      <c r="Y11" s="477">
        <f t="shared" si="4"/>
        <v>3</v>
      </c>
      <c r="Z11" s="478"/>
      <c r="AA11" s="153"/>
      <c r="AB11" s="479" t="str">
        <f>B4</f>
        <v>Loužil Vojtěch</v>
      </c>
      <c r="AC11" s="480"/>
      <c r="AD11" s="480"/>
      <c r="AE11" s="480"/>
      <c r="AF11" s="481"/>
    </row>
    <row r="12" spans="1:32">
      <c r="A12" s="482"/>
      <c r="B12" s="483"/>
      <c r="C12" s="146">
        <v>0</v>
      </c>
      <c r="D12" s="147">
        <v>1</v>
      </c>
      <c r="E12" s="516" t="str">
        <f>B3</f>
        <v>Louda Karel</v>
      </c>
      <c r="F12" s="517"/>
      <c r="G12" s="517"/>
      <c r="H12" s="518"/>
      <c r="I12" s="147">
        <v>2</v>
      </c>
      <c r="J12" s="516" t="str">
        <f>B4</f>
        <v>Loužil Vojtěch</v>
      </c>
      <c r="K12" s="517"/>
      <c r="L12" s="517"/>
      <c r="M12" s="517"/>
      <c r="N12" s="519"/>
      <c r="O12" s="171">
        <v>-4</v>
      </c>
      <c r="P12" s="172">
        <v>-4</v>
      </c>
      <c r="Q12" s="172">
        <v>-1</v>
      </c>
      <c r="R12" s="488"/>
      <c r="S12" s="488"/>
      <c r="T12" s="488"/>
      <c r="U12" s="488"/>
      <c r="V12" s="489"/>
      <c r="W12" s="148">
        <f t="shared" si="3"/>
        <v>0</v>
      </c>
      <c r="X12" s="147" t="s">
        <v>92</v>
      </c>
      <c r="Y12" s="464">
        <f t="shared" si="4"/>
        <v>3</v>
      </c>
      <c r="Z12" s="465"/>
      <c r="AA12" s="154"/>
      <c r="AB12" s="466" t="str">
        <f>B6</f>
        <v>Šiler Filip</v>
      </c>
      <c r="AC12" s="467"/>
      <c r="AD12" s="467"/>
      <c r="AE12" s="467"/>
      <c r="AF12" s="468"/>
    </row>
    <row r="13" spans="1:32">
      <c r="A13" s="469"/>
      <c r="B13" s="470"/>
      <c r="C13" s="150">
        <v>0</v>
      </c>
      <c r="D13" s="151">
        <v>2</v>
      </c>
      <c r="E13" s="512" t="str">
        <f>B4</f>
        <v>Loužil Vojtěch</v>
      </c>
      <c r="F13" s="513"/>
      <c r="G13" s="513"/>
      <c r="H13" s="514"/>
      <c r="I13" s="151">
        <v>4</v>
      </c>
      <c r="J13" s="512" t="str">
        <f>B6</f>
        <v>Šiler Filip</v>
      </c>
      <c r="K13" s="513"/>
      <c r="L13" s="513"/>
      <c r="M13" s="513"/>
      <c r="N13" s="515"/>
      <c r="O13" s="169">
        <v>9</v>
      </c>
      <c r="P13" s="170">
        <v>5</v>
      </c>
      <c r="Q13" s="170">
        <v>-9</v>
      </c>
      <c r="R13" s="475">
        <v>7</v>
      </c>
      <c r="S13" s="475"/>
      <c r="T13" s="475"/>
      <c r="U13" s="475"/>
      <c r="V13" s="476"/>
      <c r="W13" s="152">
        <f t="shared" si="3"/>
        <v>3</v>
      </c>
      <c r="X13" s="151" t="s">
        <v>92</v>
      </c>
      <c r="Y13" s="477">
        <f t="shared" si="4"/>
        <v>1</v>
      </c>
      <c r="Z13" s="478"/>
      <c r="AA13" s="155"/>
      <c r="AB13" s="479" t="str">
        <f>B3</f>
        <v>Louda Karel</v>
      </c>
      <c r="AC13" s="480"/>
      <c r="AD13" s="480"/>
      <c r="AE13" s="480"/>
      <c r="AF13" s="481"/>
    </row>
    <row r="14" spans="1:32" ht="16.5" thickBot="1">
      <c r="A14" s="495"/>
      <c r="B14" s="496"/>
      <c r="C14" s="156">
        <v>0</v>
      </c>
      <c r="D14" s="157">
        <v>3</v>
      </c>
      <c r="E14" s="520" t="str">
        <f>B5</f>
        <v>Volf Patrik</v>
      </c>
      <c r="F14" s="521"/>
      <c r="G14" s="521"/>
      <c r="H14" s="522"/>
      <c r="I14" s="157">
        <v>1</v>
      </c>
      <c r="J14" s="520" t="str">
        <f>B3</f>
        <v>Louda Karel</v>
      </c>
      <c r="K14" s="521"/>
      <c r="L14" s="521"/>
      <c r="M14" s="521"/>
      <c r="N14" s="523"/>
      <c r="O14" s="173">
        <v>5</v>
      </c>
      <c r="P14" s="174">
        <v>3</v>
      </c>
      <c r="Q14" s="174">
        <v>4</v>
      </c>
      <c r="R14" s="501"/>
      <c r="S14" s="501"/>
      <c r="T14" s="501"/>
      <c r="U14" s="501"/>
      <c r="V14" s="502"/>
      <c r="W14" s="235">
        <f t="shared" si="3"/>
        <v>3</v>
      </c>
      <c r="X14" s="216" t="s">
        <v>92</v>
      </c>
      <c r="Y14" s="490">
        <f t="shared" si="4"/>
        <v>0</v>
      </c>
      <c r="Z14" s="491"/>
      <c r="AA14" s="158"/>
      <c r="AB14" s="492" t="str">
        <f>B4</f>
        <v>Loužil Vojtěch</v>
      </c>
      <c r="AC14" s="493"/>
      <c r="AD14" s="493"/>
      <c r="AE14" s="493"/>
      <c r="AF14" s="494"/>
    </row>
    <row r="15" spans="1:32" ht="37.5" customHeight="1" thickTop="1" thickBo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29"/>
      <c r="AF15" s="103"/>
    </row>
    <row r="16" spans="1:32" ht="26.45" customHeight="1" thickTop="1" thickBot="1">
      <c r="A16" s="405" t="s">
        <v>81</v>
      </c>
      <c r="B16" s="406"/>
      <c r="C16" s="406"/>
      <c r="D16" s="406"/>
      <c r="E16" s="407" t="s">
        <v>91</v>
      </c>
      <c r="F16" s="408"/>
      <c r="G16" s="409">
        <f>Preslist!C4</f>
        <v>45550</v>
      </c>
      <c r="H16" s="410"/>
      <c r="I16" s="410"/>
      <c r="J16" s="411"/>
      <c r="K16" s="412" t="s">
        <v>2</v>
      </c>
      <c r="L16" s="413"/>
      <c r="M16" s="413"/>
      <c r="N16" s="413"/>
      <c r="O16" s="414"/>
      <c r="P16" s="530" t="s">
        <v>83</v>
      </c>
      <c r="Q16" s="531"/>
      <c r="R16" s="531"/>
      <c r="S16" s="417" t="s">
        <v>190</v>
      </c>
      <c r="T16" s="416"/>
      <c r="U16" s="416"/>
      <c r="V16" s="416"/>
      <c r="W16" s="416"/>
      <c r="X16" s="416"/>
      <c r="Y16" s="418"/>
      <c r="Z16" s="390" t="s">
        <v>84</v>
      </c>
      <c r="AA16" s="390"/>
      <c r="AB16" s="390"/>
      <c r="AC16" s="103"/>
      <c r="AD16" s="391"/>
      <c r="AE16" s="391"/>
      <c r="AF16" s="392"/>
    </row>
    <row r="17" spans="1:32" ht="25.5" thickTop="1" thickBot="1">
      <c r="A17" s="104" t="s">
        <v>85</v>
      </c>
      <c r="B17" s="393" t="s">
        <v>10</v>
      </c>
      <c r="C17" s="394"/>
      <c r="D17" s="394"/>
      <c r="E17" s="394"/>
      <c r="F17" s="394"/>
      <c r="G17" s="394"/>
      <c r="H17" s="394" t="s">
        <v>86</v>
      </c>
      <c r="I17" s="395"/>
      <c r="J17" s="396">
        <f>A18</f>
        <v>66</v>
      </c>
      <c r="K17" s="396"/>
      <c r="L17" s="396"/>
      <c r="M17" s="397">
        <f>A19</f>
        <v>75</v>
      </c>
      <c r="N17" s="396"/>
      <c r="O17" s="398"/>
      <c r="P17" s="396">
        <f>A20</f>
        <v>70</v>
      </c>
      <c r="Q17" s="396"/>
      <c r="R17" s="396"/>
      <c r="S17" s="397">
        <f>A21</f>
        <v>77</v>
      </c>
      <c r="T17" s="396"/>
      <c r="U17" s="396"/>
      <c r="V17" s="396"/>
      <c r="W17" s="399"/>
      <c r="X17" s="400" t="s">
        <v>87</v>
      </c>
      <c r="Y17" s="401"/>
      <c r="Z17" s="105" t="s">
        <v>88</v>
      </c>
      <c r="AA17" s="106" t="s">
        <v>89</v>
      </c>
      <c r="AB17" s="402" t="s">
        <v>90</v>
      </c>
      <c r="AC17" s="403"/>
      <c r="AD17" s="404"/>
      <c r="AE17" s="107" t="s">
        <v>91</v>
      </c>
      <c r="AF17" s="108" t="s">
        <v>88</v>
      </c>
    </row>
    <row r="18" spans="1:32" ht="21" thickTop="1">
      <c r="A18" s="109">
        <v>66</v>
      </c>
      <c r="B18" s="430" t="str">
        <f>VLOOKUP(A18,Preslist!A6:D106,3)</f>
        <v>Kheil Václav</v>
      </c>
      <c r="C18" s="430"/>
      <c r="D18" s="430"/>
      <c r="E18" s="430"/>
      <c r="F18" s="430"/>
      <c r="G18" s="430"/>
      <c r="H18" s="431" t="str">
        <f>VLOOKUP(A18,Preslist!A$6:D$91,4)</f>
        <v>TJ Nýřany</v>
      </c>
      <c r="I18" s="432"/>
      <c r="J18" s="390"/>
      <c r="K18" s="390"/>
      <c r="L18" s="390"/>
      <c r="M18" s="110">
        <f>W27</f>
        <v>3</v>
      </c>
      <c r="N18" s="111" t="s">
        <v>92</v>
      </c>
      <c r="O18" s="112">
        <f>Y27</f>
        <v>0</v>
      </c>
      <c r="P18" s="111">
        <f>Y29</f>
        <v>3</v>
      </c>
      <c r="Q18" s="111" t="s">
        <v>92</v>
      </c>
      <c r="R18" s="111">
        <f>W29</f>
        <v>0</v>
      </c>
      <c r="S18" s="433">
        <f>W24</f>
        <v>3</v>
      </c>
      <c r="T18" s="434"/>
      <c r="U18" s="111" t="s">
        <v>92</v>
      </c>
      <c r="V18" s="434">
        <f>Y24</f>
        <v>0</v>
      </c>
      <c r="W18" s="435"/>
      <c r="X18" s="419">
        <f>COUNTIF(M18,"=3")+COUNTIF(P18,"=3")+COUNTIF(S18,"=3")</f>
        <v>3</v>
      </c>
      <c r="Y18" s="420"/>
      <c r="Z18" s="115">
        <f>COUNTIF(O18,"=3")+COUNTIF(R18,"=3")+COUNTIF(V18,"=3")</f>
        <v>0</v>
      </c>
      <c r="AA18" s="116">
        <v>0</v>
      </c>
      <c r="AB18" s="114">
        <f>M18+P18+S18</f>
        <v>9</v>
      </c>
      <c r="AC18" s="103" t="s">
        <v>92</v>
      </c>
      <c r="AD18" s="113">
        <f>O18+R18+V18</f>
        <v>0</v>
      </c>
      <c r="AE18" s="117">
        <f>X18*2+Z18*1</f>
        <v>6</v>
      </c>
      <c r="AF18" s="118">
        <f>RANK(AE18,AE$3:AE$6)</f>
        <v>1</v>
      </c>
    </row>
    <row r="19" spans="1:32" ht="20.25">
      <c r="A19" s="119">
        <v>75</v>
      </c>
      <c r="B19" s="421" t="str">
        <f>VLOOKUP(A19,Preslist!A7:D107,3)</f>
        <v>Krňoul Daniel</v>
      </c>
      <c r="C19" s="421"/>
      <c r="D19" s="421"/>
      <c r="E19" s="421"/>
      <c r="F19" s="421"/>
      <c r="G19" s="421"/>
      <c r="H19" s="422" t="str">
        <f>VLOOKUP(A19,Preslist!A$6:D$91,4)</f>
        <v>TJ Přeštice</v>
      </c>
      <c r="I19" s="423"/>
      <c r="J19" s="120">
        <f>Y27</f>
        <v>0</v>
      </c>
      <c r="K19" s="121" t="s">
        <v>92</v>
      </c>
      <c r="L19" s="122">
        <f>W27</f>
        <v>3</v>
      </c>
      <c r="M19" s="424"/>
      <c r="N19" s="425"/>
      <c r="O19" s="426"/>
      <c r="P19" s="121">
        <f>W25</f>
        <v>0</v>
      </c>
      <c r="Q19" s="121" t="s">
        <v>92</v>
      </c>
      <c r="R19" s="121">
        <f>Y25</f>
        <v>3</v>
      </c>
      <c r="S19" s="424">
        <f>W28</f>
        <v>0</v>
      </c>
      <c r="T19" s="425"/>
      <c r="U19" s="121" t="s">
        <v>92</v>
      </c>
      <c r="V19" s="425">
        <f>Y28</f>
        <v>3</v>
      </c>
      <c r="W19" s="427"/>
      <c r="X19" s="428">
        <f>COUNTIF(J19,"=3")+COUNTIF(P19,"=3")+COUNTIF(S19,"=3")</f>
        <v>0</v>
      </c>
      <c r="Y19" s="429"/>
      <c r="Z19" s="124">
        <f>COUNTIF(L19,"=3")+COUNTIF(R19,"=3")+COUNTIF(V19,"=3")</f>
        <v>3</v>
      </c>
      <c r="AA19" s="125">
        <v>0</v>
      </c>
      <c r="AB19" s="120">
        <f t="shared" ref="AB19:AB21" si="5">M19+P19+S19</f>
        <v>0</v>
      </c>
      <c r="AC19" s="121" t="s">
        <v>92</v>
      </c>
      <c r="AD19" s="123">
        <v>9</v>
      </c>
      <c r="AE19" s="126">
        <f t="shared" ref="AE19:AE21" si="6">X19*2+Z19*1</f>
        <v>3</v>
      </c>
      <c r="AF19" s="127">
        <v>4</v>
      </c>
    </row>
    <row r="20" spans="1:32" ht="20.25">
      <c r="A20" s="119">
        <v>70</v>
      </c>
      <c r="B20" s="421" t="str">
        <f>VLOOKUP(A20,Preslist!A8:D108,3)</f>
        <v>Križan Jakub</v>
      </c>
      <c r="C20" s="421"/>
      <c r="D20" s="421"/>
      <c r="E20" s="421"/>
      <c r="F20" s="421"/>
      <c r="G20" s="421"/>
      <c r="H20" s="422" t="str">
        <f>VLOOKUP(A20,Preslist!A$6:D$91,4)</f>
        <v>TJ Dobřany</v>
      </c>
      <c r="I20" s="423"/>
      <c r="J20" s="121">
        <f>W29</f>
        <v>0</v>
      </c>
      <c r="K20" s="121" t="s">
        <v>92</v>
      </c>
      <c r="L20" s="121">
        <f>Y29</f>
        <v>3</v>
      </c>
      <c r="M20" s="128">
        <f>Y25</f>
        <v>3</v>
      </c>
      <c r="N20" s="121" t="s">
        <v>92</v>
      </c>
      <c r="O20" s="122">
        <f>W25</f>
        <v>0</v>
      </c>
      <c r="P20" s="425"/>
      <c r="Q20" s="425"/>
      <c r="R20" s="425"/>
      <c r="S20" s="424">
        <f>Y26</f>
        <v>3</v>
      </c>
      <c r="T20" s="425"/>
      <c r="U20" s="121" t="s">
        <v>92</v>
      </c>
      <c r="V20" s="425">
        <f>W26</f>
        <v>2</v>
      </c>
      <c r="W20" s="427"/>
      <c r="X20" s="428">
        <f>COUNTIF(J20,"=3")+COUNTIF(M20,"=3")+COUNTIF(S20,"=3")</f>
        <v>2</v>
      </c>
      <c r="Y20" s="429"/>
      <c r="Z20" s="124">
        <f>COUNTIF(L20,"=3")+COUNTIF(O20,"=3")+COUNTIF(V20,"=3")</f>
        <v>1</v>
      </c>
      <c r="AA20" s="125">
        <v>0</v>
      </c>
      <c r="AB20" s="120">
        <f t="shared" si="5"/>
        <v>6</v>
      </c>
      <c r="AC20" s="129" t="s">
        <v>92</v>
      </c>
      <c r="AD20" s="123">
        <v>5</v>
      </c>
      <c r="AE20" s="126">
        <f t="shared" si="6"/>
        <v>5</v>
      </c>
      <c r="AF20" s="127">
        <v>2</v>
      </c>
    </row>
    <row r="21" spans="1:32" ht="21" thickBot="1">
      <c r="A21" s="130">
        <v>77</v>
      </c>
      <c r="B21" s="436" t="str">
        <f>VLOOKUP(A21,Preslist!A9:D109,3)</f>
        <v>Varga Rostislav</v>
      </c>
      <c r="C21" s="436"/>
      <c r="D21" s="436"/>
      <c r="E21" s="436"/>
      <c r="F21" s="436"/>
      <c r="G21" s="436"/>
      <c r="H21" s="437" t="str">
        <f>VLOOKUP(A21,Preslist!A$6:D$91,4)</f>
        <v>TJ Nýřany</v>
      </c>
      <c r="I21" s="438"/>
      <c r="J21" s="131">
        <f>Y24</f>
        <v>0</v>
      </c>
      <c r="K21" s="131" t="s">
        <v>92</v>
      </c>
      <c r="L21" s="131">
        <f>W24</f>
        <v>3</v>
      </c>
      <c r="M21" s="132">
        <f>Y28</f>
        <v>3</v>
      </c>
      <c r="N21" s="131" t="s">
        <v>92</v>
      </c>
      <c r="O21" s="133">
        <f>W28</f>
        <v>0</v>
      </c>
      <c r="P21" s="131">
        <f>W26</f>
        <v>2</v>
      </c>
      <c r="Q21" s="131" t="s">
        <v>92</v>
      </c>
      <c r="R21" s="131">
        <f>Y26</f>
        <v>3</v>
      </c>
      <c r="S21" s="439"/>
      <c r="T21" s="440"/>
      <c r="U21" s="440"/>
      <c r="V21" s="440"/>
      <c r="W21" s="441"/>
      <c r="X21" s="442">
        <f>COUNTIF(J21,"=3")+COUNTIF(M21,"=3")+COUNTIF(P21,"=3")</f>
        <v>1</v>
      </c>
      <c r="Y21" s="443"/>
      <c r="Z21" s="136">
        <f>COUNTIF(L21,"=3")+COUNTIF(O21,"=3")+COUNTIF(R21,"=3")</f>
        <v>2</v>
      </c>
      <c r="AA21" s="137">
        <v>0</v>
      </c>
      <c r="AB21" s="135">
        <f t="shared" si="5"/>
        <v>5</v>
      </c>
      <c r="AC21" s="131" t="s">
        <v>92</v>
      </c>
      <c r="AD21" s="134">
        <f t="shared" ref="AD21" si="7">O21+R21+V21</f>
        <v>3</v>
      </c>
      <c r="AE21" s="138">
        <f t="shared" si="6"/>
        <v>4</v>
      </c>
      <c r="AF21" s="139">
        <v>3</v>
      </c>
    </row>
    <row r="22" spans="1:32" ht="21.75" thickTop="1" thickBot="1">
      <c r="A22" s="444" t="s">
        <v>93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6"/>
    </row>
    <row r="23" spans="1:32" ht="17.25" thickTop="1" thickBot="1">
      <c r="A23" s="447" t="s">
        <v>94</v>
      </c>
      <c r="B23" s="416"/>
      <c r="C23" s="140" t="s">
        <v>95</v>
      </c>
      <c r="D23" s="447" t="s">
        <v>96</v>
      </c>
      <c r="E23" s="416"/>
      <c r="F23" s="416"/>
      <c r="G23" s="416"/>
      <c r="H23" s="416"/>
      <c r="I23" s="416"/>
      <c r="J23" s="416"/>
      <c r="K23" s="416"/>
      <c r="L23" s="416"/>
      <c r="M23" s="416"/>
      <c r="N23" s="448"/>
      <c r="O23" s="141" t="s">
        <v>97</v>
      </c>
      <c r="P23" s="142" t="s">
        <v>98</v>
      </c>
      <c r="Q23" s="142" t="s">
        <v>99</v>
      </c>
      <c r="R23" s="462" t="s">
        <v>100</v>
      </c>
      <c r="S23" s="462"/>
      <c r="T23" s="462" t="s">
        <v>87</v>
      </c>
      <c r="U23" s="462"/>
      <c r="V23" s="463"/>
      <c r="W23" s="416" t="s">
        <v>101</v>
      </c>
      <c r="X23" s="416"/>
      <c r="Y23" s="390"/>
      <c r="Z23" s="390"/>
      <c r="AA23" s="447" t="s">
        <v>102</v>
      </c>
      <c r="AB23" s="416"/>
      <c r="AC23" s="416"/>
      <c r="AD23" s="416"/>
      <c r="AE23" s="416"/>
      <c r="AF23" s="448"/>
    </row>
    <row r="24" spans="1:32" ht="16.5" thickTop="1">
      <c r="A24" s="449"/>
      <c r="B24" s="450"/>
      <c r="C24" s="143">
        <v>0</v>
      </c>
      <c r="D24" s="144">
        <v>1</v>
      </c>
      <c r="E24" s="508" t="str">
        <f>B18</f>
        <v>Kheil Václav</v>
      </c>
      <c r="F24" s="509"/>
      <c r="G24" s="509"/>
      <c r="H24" s="510"/>
      <c r="I24" s="144">
        <v>4</v>
      </c>
      <c r="J24" s="508" t="str">
        <f>B21</f>
        <v>Varga Rostislav</v>
      </c>
      <c r="K24" s="509"/>
      <c r="L24" s="509"/>
      <c r="M24" s="509"/>
      <c r="N24" s="511"/>
      <c r="O24" s="165">
        <v>6</v>
      </c>
      <c r="P24" s="166">
        <v>8</v>
      </c>
      <c r="Q24" s="166">
        <v>6</v>
      </c>
      <c r="R24" s="455"/>
      <c r="S24" s="455"/>
      <c r="T24" s="455"/>
      <c r="U24" s="455"/>
      <c r="V24" s="456"/>
      <c r="W24" s="236">
        <f>COUNTIF(O24:V24,"&gt;0")</f>
        <v>3</v>
      </c>
      <c r="X24" s="144" t="s">
        <v>92</v>
      </c>
      <c r="Y24" s="457">
        <f>COUNTIF(O24:V24,"&lt;0")</f>
        <v>0</v>
      </c>
      <c r="Z24" s="458"/>
      <c r="AA24" s="145"/>
      <c r="AB24" s="459" t="str">
        <f>B20</f>
        <v>Križan Jakub</v>
      </c>
      <c r="AC24" s="460"/>
      <c r="AD24" s="460"/>
      <c r="AE24" s="460"/>
      <c r="AF24" s="461"/>
    </row>
    <row r="25" spans="1:32">
      <c r="A25" s="482"/>
      <c r="B25" s="483"/>
      <c r="C25" s="146">
        <v>0</v>
      </c>
      <c r="D25" s="147">
        <v>2</v>
      </c>
      <c r="E25" s="516" t="str">
        <f>B19</f>
        <v>Krňoul Daniel</v>
      </c>
      <c r="F25" s="517"/>
      <c r="G25" s="517"/>
      <c r="H25" s="518"/>
      <c r="I25" s="147">
        <v>3</v>
      </c>
      <c r="J25" s="516" t="str">
        <f>B20</f>
        <v>Križan Jakub</v>
      </c>
      <c r="K25" s="517"/>
      <c r="L25" s="517"/>
      <c r="M25" s="517"/>
      <c r="N25" s="519"/>
      <c r="O25" s="167">
        <v>-6</v>
      </c>
      <c r="P25" s="168">
        <v>-6</v>
      </c>
      <c r="Q25" s="168">
        <v>-1</v>
      </c>
      <c r="R25" s="488"/>
      <c r="S25" s="488"/>
      <c r="T25" s="488"/>
      <c r="U25" s="488"/>
      <c r="V25" s="489"/>
      <c r="W25" s="148">
        <f t="shared" ref="W25:W29" si="8">COUNTIF(O25:V25,"&gt;0")</f>
        <v>0</v>
      </c>
      <c r="X25" s="147" t="s">
        <v>92</v>
      </c>
      <c r="Y25" s="464">
        <f t="shared" ref="Y25:Y29" si="9">COUNTIF(O25:V25,"&lt;0")</f>
        <v>3</v>
      </c>
      <c r="Z25" s="465"/>
      <c r="AA25" s="149"/>
      <c r="AB25" s="466" t="str">
        <f>B18</f>
        <v>Kheil Václav</v>
      </c>
      <c r="AC25" s="467"/>
      <c r="AD25" s="467"/>
      <c r="AE25" s="467"/>
      <c r="AF25" s="468"/>
    </row>
    <row r="26" spans="1:32">
      <c r="A26" s="469"/>
      <c r="B26" s="470"/>
      <c r="C26" s="150">
        <v>0</v>
      </c>
      <c r="D26" s="151">
        <v>4</v>
      </c>
      <c r="E26" s="512" t="str">
        <f>B21</f>
        <v>Varga Rostislav</v>
      </c>
      <c r="F26" s="513"/>
      <c r="G26" s="513"/>
      <c r="H26" s="514"/>
      <c r="I26" s="151">
        <v>3</v>
      </c>
      <c r="J26" s="512" t="str">
        <f>B20</f>
        <v>Križan Jakub</v>
      </c>
      <c r="K26" s="513"/>
      <c r="L26" s="513"/>
      <c r="M26" s="513"/>
      <c r="N26" s="515"/>
      <c r="O26" s="169">
        <v>-7</v>
      </c>
      <c r="P26" s="170">
        <v>6</v>
      </c>
      <c r="Q26" s="170">
        <v>7</v>
      </c>
      <c r="R26" s="475">
        <v>-6</v>
      </c>
      <c r="S26" s="475"/>
      <c r="T26" s="475">
        <v>-11</v>
      </c>
      <c r="U26" s="475"/>
      <c r="V26" s="476"/>
      <c r="W26" s="152">
        <f t="shared" si="8"/>
        <v>2</v>
      </c>
      <c r="X26" s="151" t="s">
        <v>92</v>
      </c>
      <c r="Y26" s="477">
        <f t="shared" si="9"/>
        <v>3</v>
      </c>
      <c r="Z26" s="478"/>
      <c r="AA26" s="153"/>
      <c r="AB26" s="479" t="str">
        <f>B19</f>
        <v>Krňoul Daniel</v>
      </c>
      <c r="AC26" s="480"/>
      <c r="AD26" s="480"/>
      <c r="AE26" s="480"/>
      <c r="AF26" s="481"/>
    </row>
    <row r="27" spans="1:32">
      <c r="A27" s="482"/>
      <c r="B27" s="483"/>
      <c r="C27" s="146">
        <v>0</v>
      </c>
      <c r="D27" s="147">
        <v>1</v>
      </c>
      <c r="E27" s="516" t="str">
        <f>B18</f>
        <v>Kheil Václav</v>
      </c>
      <c r="F27" s="517"/>
      <c r="G27" s="517"/>
      <c r="H27" s="518"/>
      <c r="I27" s="147">
        <v>2</v>
      </c>
      <c r="J27" s="516" t="str">
        <f>B19</f>
        <v>Krňoul Daniel</v>
      </c>
      <c r="K27" s="517"/>
      <c r="L27" s="517"/>
      <c r="M27" s="517"/>
      <c r="N27" s="519"/>
      <c r="O27" s="171">
        <v>5</v>
      </c>
      <c r="P27" s="172">
        <v>5</v>
      </c>
      <c r="Q27" s="172">
        <v>2</v>
      </c>
      <c r="R27" s="488"/>
      <c r="S27" s="488"/>
      <c r="T27" s="488"/>
      <c r="U27" s="488"/>
      <c r="V27" s="489"/>
      <c r="W27" s="148">
        <f t="shared" si="8"/>
        <v>3</v>
      </c>
      <c r="X27" s="147" t="s">
        <v>92</v>
      </c>
      <c r="Y27" s="464">
        <f t="shared" si="9"/>
        <v>0</v>
      </c>
      <c r="Z27" s="465"/>
      <c r="AA27" s="154"/>
      <c r="AB27" s="466" t="str">
        <f>B21</f>
        <v>Varga Rostislav</v>
      </c>
      <c r="AC27" s="467"/>
      <c r="AD27" s="467"/>
      <c r="AE27" s="467"/>
      <c r="AF27" s="468"/>
    </row>
    <row r="28" spans="1:32">
      <c r="A28" s="469"/>
      <c r="B28" s="470"/>
      <c r="C28" s="150">
        <v>0</v>
      </c>
      <c r="D28" s="151">
        <v>2</v>
      </c>
      <c r="E28" s="512" t="str">
        <f>B19</f>
        <v>Krňoul Daniel</v>
      </c>
      <c r="F28" s="513"/>
      <c r="G28" s="513"/>
      <c r="H28" s="514"/>
      <c r="I28" s="151">
        <v>4</v>
      </c>
      <c r="J28" s="512" t="str">
        <f>B21</f>
        <v>Varga Rostislav</v>
      </c>
      <c r="K28" s="513"/>
      <c r="L28" s="513"/>
      <c r="M28" s="513"/>
      <c r="N28" s="515"/>
      <c r="O28" s="169">
        <v>-3</v>
      </c>
      <c r="P28" s="170">
        <v>-6</v>
      </c>
      <c r="Q28" s="170">
        <v>-5</v>
      </c>
      <c r="R28" s="475"/>
      <c r="S28" s="475"/>
      <c r="T28" s="475"/>
      <c r="U28" s="475"/>
      <c r="V28" s="476"/>
      <c r="W28" s="152">
        <f t="shared" si="8"/>
        <v>0</v>
      </c>
      <c r="X28" s="151" t="s">
        <v>92</v>
      </c>
      <c r="Y28" s="477">
        <f t="shared" si="9"/>
        <v>3</v>
      </c>
      <c r="Z28" s="478"/>
      <c r="AA28" s="155"/>
      <c r="AB28" s="479" t="str">
        <f>B18</f>
        <v>Kheil Václav</v>
      </c>
      <c r="AC28" s="480"/>
      <c r="AD28" s="480"/>
      <c r="AE28" s="480"/>
      <c r="AF28" s="481"/>
    </row>
    <row r="29" spans="1:32" ht="16.5" thickBot="1">
      <c r="A29" s="495"/>
      <c r="B29" s="496"/>
      <c r="C29" s="156">
        <v>0</v>
      </c>
      <c r="D29" s="157">
        <v>3</v>
      </c>
      <c r="E29" s="520" t="str">
        <f>B20</f>
        <v>Križan Jakub</v>
      </c>
      <c r="F29" s="521"/>
      <c r="G29" s="521"/>
      <c r="H29" s="522"/>
      <c r="I29" s="157">
        <v>1</v>
      </c>
      <c r="J29" s="520" t="str">
        <f>B18</f>
        <v>Kheil Václav</v>
      </c>
      <c r="K29" s="521"/>
      <c r="L29" s="521"/>
      <c r="M29" s="521"/>
      <c r="N29" s="523"/>
      <c r="O29" s="173">
        <v>-3</v>
      </c>
      <c r="P29" s="174">
        <v>-5</v>
      </c>
      <c r="Q29" s="174">
        <v>-10</v>
      </c>
      <c r="R29" s="501"/>
      <c r="S29" s="501"/>
      <c r="T29" s="501"/>
      <c r="U29" s="501"/>
      <c r="V29" s="502"/>
      <c r="W29" s="235">
        <f t="shared" si="8"/>
        <v>0</v>
      </c>
      <c r="X29" s="216" t="s">
        <v>92</v>
      </c>
      <c r="Y29" s="490">
        <f t="shared" si="9"/>
        <v>3</v>
      </c>
      <c r="Z29" s="491"/>
      <c r="AA29" s="158"/>
      <c r="AB29" s="492" t="str">
        <f>B19</f>
        <v>Krňoul Daniel</v>
      </c>
      <c r="AC29" s="493"/>
      <c r="AD29" s="493"/>
      <c r="AE29" s="493"/>
      <c r="AF29" s="494"/>
    </row>
    <row r="30" spans="1:32" ht="117" customHeight="1" thickTop="1" thickBot="1">
      <c r="A30" s="161"/>
      <c r="B30" s="161"/>
      <c r="C30" s="162"/>
      <c r="D30" s="103"/>
      <c r="E30" s="162"/>
      <c r="F30" s="162"/>
      <c r="G30" s="162"/>
      <c r="H30" s="162"/>
      <c r="I30" s="103"/>
      <c r="J30" s="162"/>
      <c r="K30" s="162"/>
      <c r="L30" s="162"/>
      <c r="M30" s="162"/>
      <c r="N30" s="162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63"/>
      <c r="AB30" s="164"/>
      <c r="AC30" s="164"/>
      <c r="AD30" s="164"/>
      <c r="AE30" s="164"/>
      <c r="AF30" s="164"/>
    </row>
    <row r="31" spans="1:32" ht="26.45" customHeight="1" thickTop="1" thickBot="1">
      <c r="A31" s="405" t="s">
        <v>81</v>
      </c>
      <c r="B31" s="406"/>
      <c r="C31" s="406"/>
      <c r="D31" s="406"/>
      <c r="E31" s="407" t="s">
        <v>103</v>
      </c>
      <c r="F31" s="408"/>
      <c r="G31" s="409">
        <f>Preslist!C4</f>
        <v>45550</v>
      </c>
      <c r="H31" s="410"/>
      <c r="I31" s="410"/>
      <c r="J31" s="411"/>
      <c r="K31" s="412" t="s">
        <v>2</v>
      </c>
      <c r="L31" s="413"/>
      <c r="M31" s="413"/>
      <c r="N31" s="413"/>
      <c r="O31" s="414"/>
      <c r="P31" s="530" t="s">
        <v>83</v>
      </c>
      <c r="Q31" s="531"/>
      <c r="R31" s="531"/>
      <c r="S31" s="417" t="s">
        <v>190</v>
      </c>
      <c r="T31" s="416"/>
      <c r="U31" s="416"/>
      <c r="V31" s="416"/>
      <c r="W31" s="416"/>
      <c r="X31" s="416"/>
      <c r="Y31" s="418"/>
      <c r="Z31" s="390" t="s">
        <v>84</v>
      </c>
      <c r="AA31" s="390"/>
      <c r="AB31" s="390"/>
      <c r="AC31" s="103"/>
      <c r="AD31" s="391"/>
      <c r="AE31" s="391"/>
      <c r="AF31" s="392"/>
    </row>
    <row r="32" spans="1:32" ht="25.5" thickTop="1" thickBot="1">
      <c r="A32" s="104" t="s">
        <v>85</v>
      </c>
      <c r="B32" s="393" t="s">
        <v>10</v>
      </c>
      <c r="C32" s="394"/>
      <c r="D32" s="394"/>
      <c r="E32" s="394"/>
      <c r="F32" s="394"/>
      <c r="G32" s="394"/>
      <c r="H32" s="394" t="s">
        <v>86</v>
      </c>
      <c r="I32" s="395"/>
      <c r="J32" s="396">
        <f>A33</f>
        <v>67</v>
      </c>
      <c r="K32" s="396"/>
      <c r="L32" s="396"/>
      <c r="M32" s="397">
        <f>A34</f>
        <v>76</v>
      </c>
      <c r="N32" s="396"/>
      <c r="O32" s="398"/>
      <c r="P32" s="396">
        <f>A35</f>
        <v>72</v>
      </c>
      <c r="Q32" s="396"/>
      <c r="R32" s="396"/>
      <c r="S32" s="397">
        <f>A36</f>
        <v>0</v>
      </c>
      <c r="T32" s="396"/>
      <c r="U32" s="396"/>
      <c r="V32" s="396"/>
      <c r="W32" s="399"/>
      <c r="X32" s="400" t="s">
        <v>87</v>
      </c>
      <c r="Y32" s="401"/>
      <c r="Z32" s="105" t="s">
        <v>88</v>
      </c>
      <c r="AA32" s="106" t="s">
        <v>89</v>
      </c>
      <c r="AB32" s="402" t="s">
        <v>90</v>
      </c>
      <c r="AC32" s="403"/>
      <c r="AD32" s="404"/>
      <c r="AE32" s="107" t="s">
        <v>91</v>
      </c>
      <c r="AF32" s="108" t="s">
        <v>88</v>
      </c>
    </row>
    <row r="33" spans="1:32" ht="21" thickTop="1">
      <c r="A33" s="109">
        <v>67</v>
      </c>
      <c r="B33" s="534" t="str">
        <f>VLOOKUP(A33,Preslist!A6:D121,3)</f>
        <v>Karlík Daniel</v>
      </c>
      <c r="C33" s="534"/>
      <c r="D33" s="534"/>
      <c r="E33" s="534"/>
      <c r="F33" s="534"/>
      <c r="G33" s="534"/>
      <c r="H33" s="431" t="str">
        <f>VLOOKUP(A33,Preslist!A$6:D$91,4)</f>
        <v>TJ Nýřany</v>
      </c>
      <c r="I33" s="432"/>
      <c r="J33" s="390"/>
      <c r="K33" s="390"/>
      <c r="L33" s="390"/>
      <c r="M33" s="110">
        <f>W42</f>
        <v>3</v>
      </c>
      <c r="N33" s="111" t="s">
        <v>92</v>
      </c>
      <c r="O33" s="112">
        <f>Y42</f>
        <v>2</v>
      </c>
      <c r="P33" s="111">
        <f>Y44</f>
        <v>0</v>
      </c>
      <c r="Q33" s="111" t="s">
        <v>92</v>
      </c>
      <c r="R33" s="111">
        <f>W44</f>
        <v>3</v>
      </c>
      <c r="S33" s="433">
        <f>W39</f>
        <v>0</v>
      </c>
      <c r="T33" s="434"/>
      <c r="U33" s="111" t="s">
        <v>92</v>
      </c>
      <c r="V33" s="434">
        <f>Y39</f>
        <v>0</v>
      </c>
      <c r="W33" s="435"/>
      <c r="X33" s="419">
        <f>COUNTIF(M33,"=3")+COUNTIF(P33,"=3")+COUNTIF(S33,"=3")</f>
        <v>1</v>
      </c>
      <c r="Y33" s="420"/>
      <c r="Z33" s="115">
        <f>COUNTIF(O33,"=3")+COUNTIF(R33,"=3")+COUNTIF(V33,"=3")</f>
        <v>1</v>
      </c>
      <c r="AA33" s="116">
        <v>0</v>
      </c>
      <c r="AB33" s="114">
        <f>M33+P33+S33</f>
        <v>3</v>
      </c>
      <c r="AC33" s="103" t="s">
        <v>92</v>
      </c>
      <c r="AD33" s="113">
        <f>O33+R33+V33</f>
        <v>5</v>
      </c>
      <c r="AE33" s="117">
        <f>X33*2+Z33*1</f>
        <v>3</v>
      </c>
      <c r="AF33" s="118">
        <v>2</v>
      </c>
    </row>
    <row r="34" spans="1:32" ht="20.25">
      <c r="A34" s="119">
        <v>76</v>
      </c>
      <c r="B34" s="421" t="str">
        <f>VLOOKUP(A34,Preslist!A7:D122,3)</f>
        <v>Pour Václav</v>
      </c>
      <c r="C34" s="421"/>
      <c r="D34" s="421"/>
      <c r="E34" s="421"/>
      <c r="F34" s="421"/>
      <c r="G34" s="421"/>
      <c r="H34" s="422" t="str">
        <f>VLOOKUP(A34,Preslist!A$6:D$91,4)</f>
        <v>TJ Sokol Mirošov</v>
      </c>
      <c r="I34" s="423"/>
      <c r="J34" s="120">
        <f>Y42</f>
        <v>2</v>
      </c>
      <c r="K34" s="121" t="s">
        <v>92</v>
      </c>
      <c r="L34" s="122">
        <f>W42</f>
        <v>3</v>
      </c>
      <c r="M34" s="424"/>
      <c r="N34" s="425"/>
      <c r="O34" s="426"/>
      <c r="P34" s="121">
        <f>W40</f>
        <v>0</v>
      </c>
      <c r="Q34" s="121" t="s">
        <v>92</v>
      </c>
      <c r="R34" s="121">
        <f>Y40</f>
        <v>3</v>
      </c>
      <c r="S34" s="424">
        <f>W43</f>
        <v>0</v>
      </c>
      <c r="T34" s="425"/>
      <c r="U34" s="121" t="s">
        <v>92</v>
      </c>
      <c r="V34" s="425">
        <f>Y43</f>
        <v>0</v>
      </c>
      <c r="W34" s="427"/>
      <c r="X34" s="428">
        <f>COUNTIF(J34,"=3")+COUNTIF(P34,"=3")+COUNTIF(S34,"=3")</f>
        <v>0</v>
      </c>
      <c r="Y34" s="429"/>
      <c r="Z34" s="124">
        <f>COUNTIF(L34,"=3")+COUNTIF(R34,"=3")+COUNTIF(V34,"=3")</f>
        <v>2</v>
      </c>
      <c r="AA34" s="125">
        <v>0</v>
      </c>
      <c r="AB34" s="120">
        <f t="shared" ref="AB34:AB36" si="10">M34+P34+S34</f>
        <v>0</v>
      </c>
      <c r="AC34" s="121" t="s">
        <v>92</v>
      </c>
      <c r="AD34" s="123">
        <f t="shared" ref="AD34:AD36" si="11">O34+R34+V34</f>
        <v>3</v>
      </c>
      <c r="AE34" s="126">
        <f t="shared" ref="AE34:AE36" si="12">X34*2+Z34*1</f>
        <v>2</v>
      </c>
      <c r="AF34" s="127">
        <v>3</v>
      </c>
    </row>
    <row r="35" spans="1:32" ht="20.25">
      <c r="A35" s="119">
        <v>72</v>
      </c>
      <c r="B35" s="529" t="str">
        <f>VLOOKUP(A35,Preslist!A8:D123,3)</f>
        <v>Lehner Tomáš</v>
      </c>
      <c r="C35" s="529"/>
      <c r="D35" s="529"/>
      <c r="E35" s="529"/>
      <c r="F35" s="529"/>
      <c r="G35" s="529"/>
      <c r="H35" s="422" t="str">
        <f>VLOOKUP(A35,Preslist!A$6:D$91,4)</f>
        <v>TJ Kožlany</v>
      </c>
      <c r="I35" s="423"/>
      <c r="J35" s="121">
        <f>W44</f>
        <v>3</v>
      </c>
      <c r="K35" s="121" t="s">
        <v>92</v>
      </c>
      <c r="L35" s="121">
        <f>Y44</f>
        <v>0</v>
      </c>
      <c r="M35" s="128">
        <f>Y40</f>
        <v>3</v>
      </c>
      <c r="N35" s="121" t="s">
        <v>92</v>
      </c>
      <c r="O35" s="122">
        <f>W40</f>
        <v>0</v>
      </c>
      <c r="P35" s="425"/>
      <c r="Q35" s="425"/>
      <c r="R35" s="425"/>
      <c r="S35" s="424">
        <f>Y41</f>
        <v>0</v>
      </c>
      <c r="T35" s="425"/>
      <c r="U35" s="121" t="s">
        <v>92</v>
      </c>
      <c r="V35" s="425">
        <f>W41</f>
        <v>0</v>
      </c>
      <c r="W35" s="427"/>
      <c r="X35" s="428">
        <f>COUNTIF(J35,"=3")+COUNTIF(M35,"=3")+COUNTIF(S35,"=3")</f>
        <v>2</v>
      </c>
      <c r="Y35" s="429"/>
      <c r="Z35" s="124">
        <f>COUNTIF(L35,"=3")+COUNTIF(O35,"=3")+COUNTIF(V35,"=3")</f>
        <v>0</v>
      </c>
      <c r="AA35" s="125">
        <v>0</v>
      </c>
      <c r="AB35" s="120">
        <f t="shared" si="10"/>
        <v>3</v>
      </c>
      <c r="AC35" s="129" t="s">
        <v>92</v>
      </c>
      <c r="AD35" s="123">
        <f t="shared" si="11"/>
        <v>0</v>
      </c>
      <c r="AE35" s="126">
        <f t="shared" si="12"/>
        <v>4</v>
      </c>
      <c r="AF35" s="127">
        <v>1</v>
      </c>
    </row>
    <row r="36" spans="1:32" ht="21" thickBot="1">
      <c r="A36" s="130"/>
      <c r="B36" s="436"/>
      <c r="C36" s="436"/>
      <c r="D36" s="436"/>
      <c r="E36" s="436"/>
      <c r="F36" s="436"/>
      <c r="G36" s="436"/>
      <c r="H36" s="437"/>
      <c r="I36" s="438"/>
      <c r="J36" s="131">
        <f>Y39</f>
        <v>0</v>
      </c>
      <c r="K36" s="131" t="s">
        <v>92</v>
      </c>
      <c r="L36" s="131">
        <f>W39</f>
        <v>0</v>
      </c>
      <c r="M36" s="132">
        <f>Y43</f>
        <v>0</v>
      </c>
      <c r="N36" s="131" t="s">
        <v>92</v>
      </c>
      <c r="O36" s="133">
        <f>W43</f>
        <v>0</v>
      </c>
      <c r="P36" s="131">
        <f>W41</f>
        <v>0</v>
      </c>
      <c r="Q36" s="131" t="s">
        <v>92</v>
      </c>
      <c r="R36" s="131">
        <f>Y41</f>
        <v>0</v>
      </c>
      <c r="S36" s="439"/>
      <c r="T36" s="440"/>
      <c r="U36" s="440"/>
      <c r="V36" s="440"/>
      <c r="W36" s="441"/>
      <c r="X36" s="442">
        <f>COUNTIF(J36,"=3")+COUNTIF(M36,"=3")+COUNTIF(P36,"=3")</f>
        <v>0</v>
      </c>
      <c r="Y36" s="443"/>
      <c r="Z36" s="136">
        <f>COUNTIF(L36,"=3")+COUNTIF(O36,"=3")+COUNTIF(R36,"=3")</f>
        <v>0</v>
      </c>
      <c r="AA36" s="137">
        <v>0</v>
      </c>
      <c r="AB36" s="135">
        <f t="shared" si="10"/>
        <v>0</v>
      </c>
      <c r="AC36" s="131" t="s">
        <v>92</v>
      </c>
      <c r="AD36" s="134">
        <f t="shared" si="11"/>
        <v>0</v>
      </c>
      <c r="AE36" s="138">
        <f t="shared" si="12"/>
        <v>0</v>
      </c>
      <c r="AF36" s="139" t="e">
        <f t="shared" ref="AF36" si="13">RANK(AE36,AE$3:AE$6)</f>
        <v>#N/A</v>
      </c>
    </row>
    <row r="37" spans="1:32" ht="21.75" thickTop="1" thickBot="1">
      <c r="A37" s="444" t="s">
        <v>93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6"/>
    </row>
    <row r="38" spans="1:32" ht="17.25" thickTop="1" thickBot="1">
      <c r="A38" s="447" t="s">
        <v>94</v>
      </c>
      <c r="B38" s="416"/>
      <c r="C38" s="140" t="s">
        <v>95</v>
      </c>
      <c r="D38" s="447" t="s">
        <v>96</v>
      </c>
      <c r="E38" s="416"/>
      <c r="F38" s="416"/>
      <c r="G38" s="416"/>
      <c r="H38" s="416"/>
      <c r="I38" s="416"/>
      <c r="J38" s="416"/>
      <c r="K38" s="416"/>
      <c r="L38" s="416"/>
      <c r="M38" s="416"/>
      <c r="N38" s="448"/>
      <c r="O38" s="141" t="s">
        <v>97</v>
      </c>
      <c r="P38" s="142" t="s">
        <v>98</v>
      </c>
      <c r="Q38" s="142" t="s">
        <v>99</v>
      </c>
      <c r="R38" s="462" t="s">
        <v>100</v>
      </c>
      <c r="S38" s="462"/>
      <c r="T38" s="462" t="s">
        <v>87</v>
      </c>
      <c r="U38" s="462"/>
      <c r="V38" s="463"/>
      <c r="W38" s="416" t="s">
        <v>101</v>
      </c>
      <c r="X38" s="416"/>
      <c r="Y38" s="390"/>
      <c r="Z38" s="390"/>
      <c r="AA38" s="447" t="s">
        <v>102</v>
      </c>
      <c r="AB38" s="416"/>
      <c r="AC38" s="416"/>
      <c r="AD38" s="416"/>
      <c r="AE38" s="416"/>
      <c r="AF38" s="448"/>
    </row>
    <row r="39" spans="1:32" ht="16.5" thickTop="1">
      <c r="A39" s="449"/>
      <c r="B39" s="450"/>
      <c r="C39" s="143">
        <v>0</v>
      </c>
      <c r="D39" s="144">
        <v>1</v>
      </c>
      <c r="E39" s="508" t="str">
        <f>B33</f>
        <v>Karlík Daniel</v>
      </c>
      <c r="F39" s="509"/>
      <c r="G39" s="509"/>
      <c r="H39" s="510"/>
      <c r="I39" s="144">
        <v>4</v>
      </c>
      <c r="J39" s="508"/>
      <c r="K39" s="509"/>
      <c r="L39" s="509"/>
      <c r="M39" s="509"/>
      <c r="N39" s="511"/>
      <c r="O39" s="165"/>
      <c r="P39" s="166"/>
      <c r="Q39" s="166"/>
      <c r="R39" s="455"/>
      <c r="S39" s="455"/>
      <c r="T39" s="455"/>
      <c r="U39" s="455"/>
      <c r="V39" s="456"/>
      <c r="W39" s="236">
        <f>COUNTIF(O39:V39,"&gt;0")</f>
        <v>0</v>
      </c>
      <c r="X39" s="144" t="s">
        <v>92</v>
      </c>
      <c r="Y39" s="457">
        <f>COUNTIF(O39:V39,"&lt;0")</f>
        <v>0</v>
      </c>
      <c r="Z39" s="458"/>
      <c r="AA39" s="145"/>
      <c r="AB39" s="459"/>
      <c r="AC39" s="460"/>
      <c r="AD39" s="460"/>
      <c r="AE39" s="460"/>
      <c r="AF39" s="461"/>
    </row>
    <row r="40" spans="1:32">
      <c r="A40" s="482"/>
      <c r="B40" s="483"/>
      <c r="C40" s="146">
        <v>0</v>
      </c>
      <c r="D40" s="147">
        <v>2</v>
      </c>
      <c r="E40" s="516" t="str">
        <f>B34</f>
        <v>Pour Václav</v>
      </c>
      <c r="F40" s="517"/>
      <c r="G40" s="517"/>
      <c r="H40" s="518"/>
      <c r="I40" s="147">
        <v>3</v>
      </c>
      <c r="J40" s="516" t="str">
        <f>B35</f>
        <v>Lehner Tomáš</v>
      </c>
      <c r="K40" s="517"/>
      <c r="L40" s="517"/>
      <c r="M40" s="517"/>
      <c r="N40" s="519"/>
      <c r="O40" s="167">
        <v>-3</v>
      </c>
      <c r="P40" s="168">
        <v>-3</v>
      </c>
      <c r="Q40" s="168">
        <v>-7</v>
      </c>
      <c r="R40" s="488"/>
      <c r="S40" s="488"/>
      <c r="T40" s="488"/>
      <c r="U40" s="488"/>
      <c r="V40" s="489"/>
      <c r="W40" s="148">
        <f t="shared" ref="W40:W44" si="14">COUNTIF(O40:V40,"&gt;0")</f>
        <v>0</v>
      </c>
      <c r="X40" s="147" t="s">
        <v>92</v>
      </c>
      <c r="Y40" s="464">
        <f t="shared" ref="Y40:Y44" si="15">COUNTIF(O40:V40,"&lt;0")</f>
        <v>3</v>
      </c>
      <c r="Z40" s="465"/>
      <c r="AA40" s="149"/>
      <c r="AB40" s="466" t="str">
        <f>B33</f>
        <v>Karlík Daniel</v>
      </c>
      <c r="AC40" s="467"/>
      <c r="AD40" s="467"/>
      <c r="AE40" s="467"/>
      <c r="AF40" s="468"/>
    </row>
    <row r="41" spans="1:32">
      <c r="A41" s="469"/>
      <c r="B41" s="470"/>
      <c r="C41" s="150">
        <v>0</v>
      </c>
      <c r="D41" s="151">
        <v>4</v>
      </c>
      <c r="E41" s="512"/>
      <c r="F41" s="513"/>
      <c r="G41" s="513"/>
      <c r="H41" s="514"/>
      <c r="I41" s="151">
        <v>3</v>
      </c>
      <c r="J41" s="512" t="str">
        <f>B35</f>
        <v>Lehner Tomáš</v>
      </c>
      <c r="K41" s="513"/>
      <c r="L41" s="513"/>
      <c r="M41" s="513"/>
      <c r="N41" s="515"/>
      <c r="O41" s="169"/>
      <c r="P41" s="170"/>
      <c r="Q41" s="170"/>
      <c r="R41" s="475"/>
      <c r="S41" s="475"/>
      <c r="T41" s="475"/>
      <c r="U41" s="475"/>
      <c r="V41" s="476"/>
      <c r="W41" s="152">
        <f t="shared" si="14"/>
        <v>0</v>
      </c>
      <c r="X41" s="151" t="s">
        <v>92</v>
      </c>
      <c r="Y41" s="477">
        <f t="shared" si="15"/>
        <v>0</v>
      </c>
      <c r="Z41" s="478"/>
      <c r="AA41" s="153"/>
      <c r="AB41" s="479"/>
      <c r="AC41" s="480"/>
      <c r="AD41" s="480"/>
      <c r="AE41" s="480"/>
      <c r="AF41" s="481"/>
    </row>
    <row r="42" spans="1:32">
      <c r="A42" s="482"/>
      <c r="B42" s="483"/>
      <c r="C42" s="146">
        <v>0</v>
      </c>
      <c r="D42" s="147">
        <v>1</v>
      </c>
      <c r="E42" s="516" t="str">
        <f>B33</f>
        <v>Karlík Daniel</v>
      </c>
      <c r="F42" s="517"/>
      <c r="G42" s="517"/>
      <c r="H42" s="518"/>
      <c r="I42" s="147">
        <v>2</v>
      </c>
      <c r="J42" s="516" t="str">
        <f>B34</f>
        <v>Pour Václav</v>
      </c>
      <c r="K42" s="517"/>
      <c r="L42" s="517"/>
      <c r="M42" s="517"/>
      <c r="N42" s="519"/>
      <c r="O42" s="171">
        <v>-8</v>
      </c>
      <c r="P42" s="172">
        <v>2</v>
      </c>
      <c r="Q42" s="172">
        <v>9</v>
      </c>
      <c r="R42" s="488">
        <v>-8</v>
      </c>
      <c r="S42" s="488"/>
      <c r="T42" s="488">
        <v>10</v>
      </c>
      <c r="U42" s="488"/>
      <c r="V42" s="489"/>
      <c r="W42" s="148">
        <f t="shared" si="14"/>
        <v>3</v>
      </c>
      <c r="X42" s="147" t="s">
        <v>92</v>
      </c>
      <c r="Y42" s="464">
        <f t="shared" si="15"/>
        <v>2</v>
      </c>
      <c r="Z42" s="465"/>
      <c r="AA42" s="154"/>
      <c r="AB42" s="466" t="str">
        <f>B35</f>
        <v>Lehner Tomáš</v>
      </c>
      <c r="AC42" s="467"/>
      <c r="AD42" s="467"/>
      <c r="AE42" s="467"/>
      <c r="AF42" s="468"/>
    </row>
    <row r="43" spans="1:32">
      <c r="A43" s="469"/>
      <c r="B43" s="470"/>
      <c r="C43" s="150">
        <v>0</v>
      </c>
      <c r="D43" s="151">
        <v>2</v>
      </c>
      <c r="E43" s="512" t="str">
        <f>B34</f>
        <v>Pour Václav</v>
      </c>
      <c r="F43" s="513"/>
      <c r="G43" s="513"/>
      <c r="H43" s="514"/>
      <c r="I43" s="151">
        <v>4</v>
      </c>
      <c r="J43" s="512"/>
      <c r="K43" s="513"/>
      <c r="L43" s="513"/>
      <c r="M43" s="513"/>
      <c r="N43" s="515"/>
      <c r="O43" s="169"/>
      <c r="P43" s="170"/>
      <c r="Q43" s="170"/>
      <c r="R43" s="475"/>
      <c r="S43" s="475"/>
      <c r="T43" s="475"/>
      <c r="U43" s="475"/>
      <c r="V43" s="476"/>
      <c r="W43" s="152">
        <f t="shared" si="14"/>
        <v>0</v>
      </c>
      <c r="X43" s="151" t="s">
        <v>92</v>
      </c>
      <c r="Y43" s="477">
        <f t="shared" si="15"/>
        <v>0</v>
      </c>
      <c r="Z43" s="478"/>
      <c r="AA43" s="155"/>
      <c r="AB43" s="479"/>
      <c r="AC43" s="480"/>
      <c r="AD43" s="480"/>
      <c r="AE43" s="480"/>
      <c r="AF43" s="481"/>
    </row>
    <row r="44" spans="1:32" ht="16.5" thickBot="1">
      <c r="A44" s="495"/>
      <c r="B44" s="496"/>
      <c r="C44" s="156">
        <v>0</v>
      </c>
      <c r="D44" s="157">
        <v>3</v>
      </c>
      <c r="E44" s="520" t="str">
        <f>B35</f>
        <v>Lehner Tomáš</v>
      </c>
      <c r="F44" s="521"/>
      <c r="G44" s="521"/>
      <c r="H44" s="522"/>
      <c r="I44" s="157">
        <v>1</v>
      </c>
      <c r="J44" s="520" t="str">
        <f>B33</f>
        <v>Karlík Daniel</v>
      </c>
      <c r="K44" s="521"/>
      <c r="L44" s="521"/>
      <c r="M44" s="521"/>
      <c r="N44" s="523"/>
      <c r="O44" s="173">
        <v>4</v>
      </c>
      <c r="P44" s="174">
        <v>7</v>
      </c>
      <c r="Q44" s="174">
        <v>4</v>
      </c>
      <c r="R44" s="501"/>
      <c r="S44" s="501"/>
      <c r="T44" s="501"/>
      <c r="U44" s="501"/>
      <c r="V44" s="502"/>
      <c r="W44" s="235">
        <f t="shared" si="14"/>
        <v>3</v>
      </c>
      <c r="X44" s="216" t="s">
        <v>92</v>
      </c>
      <c r="Y44" s="490">
        <f t="shared" si="15"/>
        <v>0</v>
      </c>
      <c r="Z44" s="491"/>
      <c r="AA44" s="158"/>
      <c r="AB44" s="492" t="str">
        <f>B34</f>
        <v>Pour Václav</v>
      </c>
      <c r="AC44" s="493"/>
      <c r="AD44" s="493"/>
      <c r="AE44" s="493"/>
      <c r="AF44" s="494"/>
    </row>
    <row r="45" spans="1:32" ht="37.5" customHeight="1" thickTop="1" thickBot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29"/>
      <c r="AF45" s="103"/>
    </row>
    <row r="46" spans="1:32" ht="26.45" customHeight="1" thickTop="1" thickBot="1">
      <c r="A46" s="405" t="s">
        <v>81</v>
      </c>
      <c r="B46" s="406"/>
      <c r="C46" s="406"/>
      <c r="D46" s="406"/>
      <c r="E46" s="407" t="s">
        <v>104</v>
      </c>
      <c r="F46" s="408"/>
      <c r="G46" s="409">
        <f>Preslist!C4</f>
        <v>45550</v>
      </c>
      <c r="H46" s="410"/>
      <c r="I46" s="410"/>
      <c r="J46" s="411"/>
      <c r="K46" s="412" t="s">
        <v>2</v>
      </c>
      <c r="L46" s="413"/>
      <c r="M46" s="413"/>
      <c r="N46" s="413"/>
      <c r="O46" s="414"/>
      <c r="P46" s="530" t="s">
        <v>83</v>
      </c>
      <c r="Q46" s="531"/>
      <c r="R46" s="531"/>
      <c r="S46" s="417" t="s">
        <v>190</v>
      </c>
      <c r="T46" s="416"/>
      <c r="U46" s="416"/>
      <c r="V46" s="416"/>
      <c r="W46" s="416"/>
      <c r="X46" s="416"/>
      <c r="Y46" s="418"/>
      <c r="Z46" s="390" t="s">
        <v>84</v>
      </c>
      <c r="AA46" s="390"/>
      <c r="AB46" s="390"/>
      <c r="AC46" s="103"/>
      <c r="AD46" s="391"/>
      <c r="AE46" s="391"/>
      <c r="AF46" s="392"/>
    </row>
    <row r="47" spans="1:32" ht="25.5" thickTop="1" thickBot="1">
      <c r="A47" s="104" t="s">
        <v>85</v>
      </c>
      <c r="B47" s="393" t="s">
        <v>10</v>
      </c>
      <c r="C47" s="394"/>
      <c r="D47" s="394"/>
      <c r="E47" s="394"/>
      <c r="F47" s="394"/>
      <c r="G47" s="394"/>
      <c r="H47" s="394" t="s">
        <v>86</v>
      </c>
      <c r="I47" s="395"/>
      <c r="J47" s="396">
        <f>A48</f>
        <v>68</v>
      </c>
      <c r="K47" s="396"/>
      <c r="L47" s="396"/>
      <c r="M47" s="397">
        <f>A49</f>
        <v>73</v>
      </c>
      <c r="N47" s="396"/>
      <c r="O47" s="398"/>
      <c r="P47" s="396">
        <f>A50</f>
        <v>69</v>
      </c>
      <c r="Q47" s="396"/>
      <c r="R47" s="396"/>
      <c r="S47" s="397">
        <f>A51</f>
        <v>0</v>
      </c>
      <c r="T47" s="396"/>
      <c r="U47" s="396"/>
      <c r="V47" s="396"/>
      <c r="W47" s="399"/>
      <c r="X47" s="400" t="s">
        <v>87</v>
      </c>
      <c r="Y47" s="401"/>
      <c r="Z47" s="105" t="s">
        <v>88</v>
      </c>
      <c r="AA47" s="106" t="s">
        <v>89</v>
      </c>
      <c r="AB47" s="402" t="s">
        <v>90</v>
      </c>
      <c r="AC47" s="403"/>
      <c r="AD47" s="404"/>
      <c r="AE47" s="107" t="s">
        <v>91</v>
      </c>
      <c r="AF47" s="108" t="s">
        <v>88</v>
      </c>
    </row>
    <row r="48" spans="1:32" ht="21" thickTop="1">
      <c r="A48" s="109">
        <v>68</v>
      </c>
      <c r="B48" s="430" t="str">
        <f>VLOOKUP(A48,Preslist!A6:D136,3)</f>
        <v>Soukup David</v>
      </c>
      <c r="C48" s="430"/>
      <c r="D48" s="430"/>
      <c r="E48" s="430"/>
      <c r="F48" s="430"/>
      <c r="G48" s="430"/>
      <c r="H48" s="431" t="str">
        <f>VLOOKUP(A48,Preslist!A$6:D$91,4)</f>
        <v>TJ Sokol Mirošov</v>
      </c>
      <c r="I48" s="432"/>
      <c r="J48" s="390"/>
      <c r="K48" s="390"/>
      <c r="L48" s="390"/>
      <c r="M48" s="110">
        <f>W57</f>
        <v>3</v>
      </c>
      <c r="N48" s="111" t="s">
        <v>92</v>
      </c>
      <c r="O48" s="112">
        <f>Y57</f>
        <v>0</v>
      </c>
      <c r="P48" s="111">
        <f>Y59</f>
        <v>3</v>
      </c>
      <c r="Q48" s="111" t="s">
        <v>92</v>
      </c>
      <c r="R48" s="111">
        <f>W59</f>
        <v>0</v>
      </c>
      <c r="S48" s="433">
        <f>W54</f>
        <v>0</v>
      </c>
      <c r="T48" s="434"/>
      <c r="U48" s="111" t="s">
        <v>92</v>
      </c>
      <c r="V48" s="434">
        <f>Y54</f>
        <v>0</v>
      </c>
      <c r="W48" s="435"/>
      <c r="X48" s="419">
        <f>COUNTIF(M48,"=3")+COUNTIF(P48,"=3")+COUNTIF(S48,"=3")</f>
        <v>2</v>
      </c>
      <c r="Y48" s="420"/>
      <c r="Z48" s="115">
        <f>COUNTIF(O48,"=3")+COUNTIF(R48,"=3")+COUNTIF(V48,"=3")</f>
        <v>0</v>
      </c>
      <c r="AA48" s="116">
        <v>0</v>
      </c>
      <c r="AB48" s="114">
        <f>M48+P48+S48</f>
        <v>6</v>
      </c>
      <c r="AC48" s="103" t="s">
        <v>92</v>
      </c>
      <c r="AD48" s="113">
        <f>O48+R48+V48</f>
        <v>0</v>
      </c>
      <c r="AE48" s="117">
        <f>X48*2+Z48*1</f>
        <v>4</v>
      </c>
      <c r="AF48" s="118">
        <v>1</v>
      </c>
    </row>
    <row r="49" spans="1:32" ht="20.25">
      <c r="A49" s="119">
        <v>73</v>
      </c>
      <c r="B49" s="421" t="str">
        <f>VLOOKUP(A49,Preslist!A7:D137,3)</f>
        <v>Karlík Tobiáš</v>
      </c>
      <c r="C49" s="421"/>
      <c r="D49" s="421"/>
      <c r="E49" s="421"/>
      <c r="F49" s="421"/>
      <c r="G49" s="421"/>
      <c r="H49" s="422" t="str">
        <f>VLOOKUP(A49,Preslist!A$6:D$91,4)</f>
        <v>TJ Nýřany</v>
      </c>
      <c r="I49" s="423"/>
      <c r="J49" s="120">
        <f>Y57</f>
        <v>0</v>
      </c>
      <c r="K49" s="121" t="s">
        <v>92</v>
      </c>
      <c r="L49" s="122">
        <f>W57</f>
        <v>3</v>
      </c>
      <c r="M49" s="424"/>
      <c r="N49" s="425"/>
      <c r="O49" s="426"/>
      <c r="P49" s="121">
        <f>W55</f>
        <v>0</v>
      </c>
      <c r="Q49" s="121" t="s">
        <v>92</v>
      </c>
      <c r="R49" s="121">
        <f>Y55</f>
        <v>3</v>
      </c>
      <c r="S49" s="424">
        <f>W58</f>
        <v>0</v>
      </c>
      <c r="T49" s="425"/>
      <c r="U49" s="121" t="s">
        <v>92</v>
      </c>
      <c r="V49" s="425">
        <f>Y58</f>
        <v>0</v>
      </c>
      <c r="W49" s="427"/>
      <c r="X49" s="428">
        <f>COUNTIF(J49,"=3")+COUNTIF(P49,"=3")+COUNTIF(S49,"=3")</f>
        <v>0</v>
      </c>
      <c r="Y49" s="429"/>
      <c r="Z49" s="124">
        <f>COUNTIF(L49,"=3")+COUNTIF(R49,"=3")+COUNTIF(V49,"=3")</f>
        <v>2</v>
      </c>
      <c r="AA49" s="125">
        <v>0</v>
      </c>
      <c r="AB49" s="120">
        <f t="shared" ref="AB49:AB51" si="16">M49+P49+S49</f>
        <v>0</v>
      </c>
      <c r="AC49" s="121" t="s">
        <v>92</v>
      </c>
      <c r="AD49" s="123">
        <v>6</v>
      </c>
      <c r="AE49" s="126">
        <f t="shared" ref="AE49:AE51" si="17">X49*2+Z49*1</f>
        <v>2</v>
      </c>
      <c r="AF49" s="127">
        <v>3</v>
      </c>
    </row>
    <row r="50" spans="1:32" ht="20.25">
      <c r="A50" s="119">
        <v>69</v>
      </c>
      <c r="B50" s="421" t="str">
        <f>VLOOKUP(A50,Preslist!A8:D138,3)</f>
        <v>Skočný Daniel</v>
      </c>
      <c r="C50" s="421"/>
      <c r="D50" s="421"/>
      <c r="E50" s="421"/>
      <c r="F50" s="421"/>
      <c r="G50" s="421"/>
      <c r="H50" s="422" t="str">
        <f>VLOOKUP(A50,Preslist!A$6:D$91,4)</f>
        <v>TJ Sokol Plzeň V.</v>
      </c>
      <c r="I50" s="423"/>
      <c r="J50" s="121">
        <f>W59</f>
        <v>0</v>
      </c>
      <c r="K50" s="121" t="s">
        <v>92</v>
      </c>
      <c r="L50" s="121">
        <f>Y59</f>
        <v>3</v>
      </c>
      <c r="M50" s="128">
        <f>Y55</f>
        <v>3</v>
      </c>
      <c r="N50" s="121" t="s">
        <v>92</v>
      </c>
      <c r="O50" s="122">
        <f>W55</f>
        <v>0</v>
      </c>
      <c r="P50" s="425"/>
      <c r="Q50" s="425"/>
      <c r="R50" s="425"/>
      <c r="S50" s="424">
        <f>Y56</f>
        <v>0</v>
      </c>
      <c r="T50" s="425"/>
      <c r="U50" s="121" t="s">
        <v>92</v>
      </c>
      <c r="V50" s="425">
        <f>W56</f>
        <v>0</v>
      </c>
      <c r="W50" s="427"/>
      <c r="X50" s="428">
        <f>COUNTIF(J50,"=3")+COUNTIF(M50,"=3")+COUNTIF(S50,"=3")</f>
        <v>1</v>
      </c>
      <c r="Y50" s="429"/>
      <c r="Z50" s="124">
        <f>COUNTIF(L50,"=3")+COUNTIF(O50,"=3")+COUNTIF(V50,"=3")</f>
        <v>1</v>
      </c>
      <c r="AA50" s="125">
        <v>0</v>
      </c>
      <c r="AB50" s="120">
        <f t="shared" si="16"/>
        <v>3</v>
      </c>
      <c r="AC50" s="129" t="s">
        <v>92</v>
      </c>
      <c r="AD50" s="123">
        <f t="shared" ref="AD50:AD51" si="18">O50+R50+V50</f>
        <v>0</v>
      </c>
      <c r="AE50" s="126">
        <f t="shared" si="17"/>
        <v>3</v>
      </c>
      <c r="AF50" s="127">
        <v>2</v>
      </c>
    </row>
    <row r="51" spans="1:32" ht="21" thickBot="1">
      <c r="A51" s="130"/>
      <c r="B51" s="436"/>
      <c r="C51" s="436"/>
      <c r="D51" s="436"/>
      <c r="E51" s="436"/>
      <c r="F51" s="436"/>
      <c r="G51" s="436"/>
      <c r="H51" s="437"/>
      <c r="I51" s="438"/>
      <c r="J51" s="131">
        <f>Y54</f>
        <v>0</v>
      </c>
      <c r="K51" s="131" t="s">
        <v>92</v>
      </c>
      <c r="L51" s="131">
        <f>W54</f>
        <v>0</v>
      </c>
      <c r="M51" s="132">
        <f>Y58</f>
        <v>0</v>
      </c>
      <c r="N51" s="131" t="s">
        <v>92</v>
      </c>
      <c r="O51" s="133">
        <f>W58</f>
        <v>0</v>
      </c>
      <c r="P51" s="131">
        <f>W56</f>
        <v>0</v>
      </c>
      <c r="Q51" s="131" t="s">
        <v>92</v>
      </c>
      <c r="R51" s="131">
        <f>Y56</f>
        <v>0</v>
      </c>
      <c r="S51" s="439"/>
      <c r="T51" s="440"/>
      <c r="U51" s="440"/>
      <c r="V51" s="440"/>
      <c r="W51" s="441"/>
      <c r="X51" s="442">
        <f>COUNTIF(J51,"=3")+COUNTIF(M51,"=3")+COUNTIF(P51,"=3")</f>
        <v>0</v>
      </c>
      <c r="Y51" s="443"/>
      <c r="Z51" s="136">
        <f>COUNTIF(L51,"=3")+COUNTIF(O51,"=3")+COUNTIF(R51,"=3")</f>
        <v>0</v>
      </c>
      <c r="AA51" s="137">
        <v>0</v>
      </c>
      <c r="AB51" s="135">
        <f t="shared" si="16"/>
        <v>0</v>
      </c>
      <c r="AC51" s="131" t="s">
        <v>92</v>
      </c>
      <c r="AD51" s="134">
        <f t="shared" si="18"/>
        <v>0</v>
      </c>
      <c r="AE51" s="138">
        <f t="shared" si="17"/>
        <v>0</v>
      </c>
      <c r="AF51" s="139" t="e">
        <f t="shared" ref="AF51" si="19">RANK(AE51,AE$3:AE$6)</f>
        <v>#N/A</v>
      </c>
    </row>
    <row r="52" spans="1:32" ht="21.75" thickTop="1" thickBot="1">
      <c r="A52" s="444" t="s">
        <v>93</v>
      </c>
      <c r="B52" s="445"/>
      <c r="C52" s="445"/>
      <c r="D52" s="445"/>
      <c r="E52" s="445"/>
      <c r="F52" s="445"/>
      <c r="G52" s="445"/>
      <c r="H52" s="445"/>
      <c r="I52" s="445"/>
      <c r="J52" s="445"/>
      <c r="K52" s="445"/>
      <c r="L52" s="445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45"/>
      <c r="X52" s="445"/>
      <c r="Y52" s="445"/>
      <c r="Z52" s="445"/>
      <c r="AA52" s="445"/>
      <c r="AB52" s="445"/>
      <c r="AC52" s="445"/>
      <c r="AD52" s="445"/>
      <c r="AE52" s="445"/>
      <c r="AF52" s="446"/>
    </row>
    <row r="53" spans="1:32" ht="17.25" thickTop="1" thickBot="1">
      <c r="A53" s="447" t="s">
        <v>94</v>
      </c>
      <c r="B53" s="416"/>
      <c r="C53" s="140" t="s">
        <v>95</v>
      </c>
      <c r="D53" s="447" t="s">
        <v>96</v>
      </c>
      <c r="E53" s="416"/>
      <c r="F53" s="416"/>
      <c r="G53" s="416"/>
      <c r="H53" s="416"/>
      <c r="I53" s="416"/>
      <c r="J53" s="416"/>
      <c r="K53" s="416"/>
      <c r="L53" s="416"/>
      <c r="M53" s="416"/>
      <c r="N53" s="448"/>
      <c r="O53" s="141" t="s">
        <v>97</v>
      </c>
      <c r="P53" s="142" t="s">
        <v>98</v>
      </c>
      <c r="Q53" s="142" t="s">
        <v>99</v>
      </c>
      <c r="R53" s="462" t="s">
        <v>100</v>
      </c>
      <c r="S53" s="462"/>
      <c r="T53" s="462" t="s">
        <v>87</v>
      </c>
      <c r="U53" s="462"/>
      <c r="V53" s="463"/>
      <c r="W53" s="416" t="s">
        <v>101</v>
      </c>
      <c r="X53" s="416"/>
      <c r="Y53" s="390"/>
      <c r="Z53" s="390"/>
      <c r="AA53" s="447" t="s">
        <v>102</v>
      </c>
      <c r="AB53" s="416"/>
      <c r="AC53" s="416"/>
      <c r="AD53" s="416"/>
      <c r="AE53" s="416"/>
      <c r="AF53" s="448"/>
    </row>
    <row r="54" spans="1:32" ht="16.5" thickTop="1">
      <c r="A54" s="449"/>
      <c r="B54" s="450"/>
      <c r="C54" s="143">
        <v>0</v>
      </c>
      <c r="D54" s="144">
        <v>1</v>
      </c>
      <c r="E54" s="508" t="str">
        <f>B48</f>
        <v>Soukup David</v>
      </c>
      <c r="F54" s="509"/>
      <c r="G54" s="509"/>
      <c r="H54" s="510"/>
      <c r="I54" s="144">
        <v>4</v>
      </c>
      <c r="J54" s="508"/>
      <c r="K54" s="509"/>
      <c r="L54" s="509"/>
      <c r="M54" s="509"/>
      <c r="N54" s="511"/>
      <c r="O54" s="165"/>
      <c r="P54" s="166"/>
      <c r="Q54" s="166"/>
      <c r="R54" s="455"/>
      <c r="S54" s="455"/>
      <c r="T54" s="455"/>
      <c r="U54" s="455"/>
      <c r="V54" s="456"/>
      <c r="W54" s="236">
        <f>COUNTIF(O54:V54,"&gt;0")</f>
        <v>0</v>
      </c>
      <c r="X54" s="144" t="s">
        <v>92</v>
      </c>
      <c r="Y54" s="457">
        <f>COUNTIF(O54:V54,"&lt;0")</f>
        <v>0</v>
      </c>
      <c r="Z54" s="458"/>
      <c r="AA54" s="145"/>
      <c r="AB54" s="459"/>
      <c r="AC54" s="460"/>
      <c r="AD54" s="460"/>
      <c r="AE54" s="460"/>
      <c r="AF54" s="461"/>
    </row>
    <row r="55" spans="1:32">
      <c r="A55" s="482"/>
      <c r="B55" s="483"/>
      <c r="C55" s="146">
        <v>0</v>
      </c>
      <c r="D55" s="147">
        <v>2</v>
      </c>
      <c r="E55" s="516" t="str">
        <f>B49</f>
        <v>Karlík Tobiáš</v>
      </c>
      <c r="F55" s="517"/>
      <c r="G55" s="517"/>
      <c r="H55" s="518"/>
      <c r="I55" s="147">
        <v>3</v>
      </c>
      <c r="J55" s="516" t="str">
        <f>B50</f>
        <v>Skočný Daniel</v>
      </c>
      <c r="K55" s="517"/>
      <c r="L55" s="517"/>
      <c r="M55" s="517"/>
      <c r="N55" s="519"/>
      <c r="O55" s="167">
        <v>-8</v>
      </c>
      <c r="P55" s="168">
        <v>-3</v>
      </c>
      <c r="Q55" s="168">
        <v>-9</v>
      </c>
      <c r="R55" s="488"/>
      <c r="S55" s="488"/>
      <c r="T55" s="488"/>
      <c r="U55" s="488"/>
      <c r="V55" s="489"/>
      <c r="W55" s="148">
        <f t="shared" ref="W55:W59" si="20">COUNTIF(O55:V55,"&gt;0")</f>
        <v>0</v>
      </c>
      <c r="X55" s="147" t="s">
        <v>92</v>
      </c>
      <c r="Y55" s="464">
        <f t="shared" ref="Y55:Y59" si="21">COUNTIF(O55:V55,"&lt;0")</f>
        <v>3</v>
      </c>
      <c r="Z55" s="465"/>
      <c r="AA55" s="149"/>
      <c r="AB55" s="466" t="str">
        <f>B48</f>
        <v>Soukup David</v>
      </c>
      <c r="AC55" s="467"/>
      <c r="AD55" s="467"/>
      <c r="AE55" s="467"/>
      <c r="AF55" s="468"/>
    </row>
    <row r="56" spans="1:32">
      <c r="A56" s="469"/>
      <c r="B56" s="470"/>
      <c r="C56" s="150">
        <v>0</v>
      </c>
      <c r="D56" s="151">
        <v>4</v>
      </c>
      <c r="E56" s="512"/>
      <c r="F56" s="513"/>
      <c r="G56" s="513"/>
      <c r="H56" s="514"/>
      <c r="I56" s="151">
        <v>3</v>
      </c>
      <c r="J56" s="512" t="str">
        <f>B50</f>
        <v>Skočný Daniel</v>
      </c>
      <c r="K56" s="513"/>
      <c r="L56" s="513"/>
      <c r="M56" s="513"/>
      <c r="N56" s="515"/>
      <c r="O56" s="169"/>
      <c r="P56" s="170"/>
      <c r="Q56" s="170"/>
      <c r="R56" s="475"/>
      <c r="S56" s="475"/>
      <c r="T56" s="475"/>
      <c r="U56" s="475"/>
      <c r="V56" s="476"/>
      <c r="W56" s="152">
        <f t="shared" si="20"/>
        <v>0</v>
      </c>
      <c r="X56" s="151" t="s">
        <v>92</v>
      </c>
      <c r="Y56" s="477">
        <f t="shared" si="21"/>
        <v>0</v>
      </c>
      <c r="Z56" s="478"/>
      <c r="AA56" s="153"/>
      <c r="AB56" s="479"/>
      <c r="AC56" s="480"/>
      <c r="AD56" s="480"/>
      <c r="AE56" s="480"/>
      <c r="AF56" s="481"/>
    </row>
    <row r="57" spans="1:32">
      <c r="A57" s="482"/>
      <c r="B57" s="483"/>
      <c r="C57" s="146">
        <v>0</v>
      </c>
      <c r="D57" s="147">
        <v>1</v>
      </c>
      <c r="E57" s="516" t="str">
        <f>B48</f>
        <v>Soukup David</v>
      </c>
      <c r="F57" s="517"/>
      <c r="G57" s="517"/>
      <c r="H57" s="518"/>
      <c r="I57" s="147">
        <v>2</v>
      </c>
      <c r="J57" s="516" t="str">
        <f>B49</f>
        <v>Karlík Tobiáš</v>
      </c>
      <c r="K57" s="517"/>
      <c r="L57" s="517"/>
      <c r="M57" s="517"/>
      <c r="N57" s="519"/>
      <c r="O57" s="171">
        <v>2</v>
      </c>
      <c r="P57" s="172">
        <v>9</v>
      </c>
      <c r="Q57" s="172">
        <v>1</v>
      </c>
      <c r="R57" s="488"/>
      <c r="S57" s="488"/>
      <c r="T57" s="488"/>
      <c r="U57" s="488"/>
      <c r="V57" s="489"/>
      <c r="W57" s="148">
        <f t="shared" si="20"/>
        <v>3</v>
      </c>
      <c r="X57" s="147" t="s">
        <v>92</v>
      </c>
      <c r="Y57" s="464">
        <f t="shared" si="21"/>
        <v>0</v>
      </c>
      <c r="Z57" s="465"/>
      <c r="AA57" s="154"/>
      <c r="AB57" s="466" t="str">
        <f>B50</f>
        <v>Skočný Daniel</v>
      </c>
      <c r="AC57" s="467"/>
      <c r="AD57" s="467"/>
      <c r="AE57" s="467"/>
      <c r="AF57" s="468"/>
    </row>
    <row r="58" spans="1:32">
      <c r="A58" s="469"/>
      <c r="B58" s="470"/>
      <c r="C58" s="150">
        <v>0</v>
      </c>
      <c r="D58" s="151">
        <v>2</v>
      </c>
      <c r="E58" s="512" t="str">
        <f>B49</f>
        <v>Karlík Tobiáš</v>
      </c>
      <c r="F58" s="513"/>
      <c r="G58" s="513"/>
      <c r="H58" s="514"/>
      <c r="I58" s="151">
        <v>4</v>
      </c>
      <c r="J58" s="512"/>
      <c r="K58" s="513"/>
      <c r="L58" s="513"/>
      <c r="M58" s="513"/>
      <c r="N58" s="515"/>
      <c r="O58" s="169"/>
      <c r="P58" s="170"/>
      <c r="Q58" s="170"/>
      <c r="R58" s="475"/>
      <c r="S58" s="475"/>
      <c r="T58" s="475"/>
      <c r="U58" s="475"/>
      <c r="V58" s="476"/>
      <c r="W58" s="152">
        <f t="shared" si="20"/>
        <v>0</v>
      </c>
      <c r="X58" s="151" t="s">
        <v>92</v>
      </c>
      <c r="Y58" s="477">
        <f t="shared" si="21"/>
        <v>0</v>
      </c>
      <c r="Z58" s="478"/>
      <c r="AA58" s="155"/>
      <c r="AB58" s="479"/>
      <c r="AC58" s="480"/>
      <c r="AD58" s="480"/>
      <c r="AE58" s="480"/>
      <c r="AF58" s="481"/>
    </row>
    <row r="59" spans="1:32" ht="16.5" thickBot="1">
      <c r="A59" s="495"/>
      <c r="B59" s="496"/>
      <c r="C59" s="156">
        <v>0</v>
      </c>
      <c r="D59" s="157">
        <v>3</v>
      </c>
      <c r="E59" s="520" t="str">
        <f>B50</f>
        <v>Skočný Daniel</v>
      </c>
      <c r="F59" s="521"/>
      <c r="G59" s="521"/>
      <c r="H59" s="522"/>
      <c r="I59" s="157">
        <v>1</v>
      </c>
      <c r="J59" s="520" t="str">
        <f>B48</f>
        <v>Soukup David</v>
      </c>
      <c r="K59" s="521"/>
      <c r="L59" s="521"/>
      <c r="M59" s="521"/>
      <c r="N59" s="523"/>
      <c r="O59" s="173">
        <v>-14</v>
      </c>
      <c r="P59" s="174">
        <v>-9</v>
      </c>
      <c r="Q59" s="174">
        <v>-7</v>
      </c>
      <c r="R59" s="501"/>
      <c r="S59" s="501"/>
      <c r="T59" s="501"/>
      <c r="U59" s="501"/>
      <c r="V59" s="502"/>
      <c r="W59" s="235">
        <f t="shared" si="20"/>
        <v>0</v>
      </c>
      <c r="X59" s="216" t="s">
        <v>92</v>
      </c>
      <c r="Y59" s="490">
        <f t="shared" si="21"/>
        <v>3</v>
      </c>
      <c r="Z59" s="491"/>
      <c r="AA59" s="158"/>
      <c r="AB59" s="492" t="str">
        <f>B49</f>
        <v>Karlík Tobiáš</v>
      </c>
      <c r="AC59" s="493"/>
      <c r="AD59" s="493"/>
      <c r="AE59" s="493"/>
      <c r="AF59" s="494"/>
    </row>
    <row r="60" spans="1:32" ht="16.5" thickTop="1"/>
  </sheetData>
  <mergeCells count="348">
    <mergeCell ref="AB59:AF59"/>
    <mergeCell ref="A59:B59"/>
    <mergeCell ref="E59:H59"/>
    <mergeCell ref="J59:N59"/>
    <mergeCell ref="R59:S59"/>
    <mergeCell ref="T59:V59"/>
    <mergeCell ref="Y59:Z59"/>
    <mergeCell ref="AB57:AF57"/>
    <mergeCell ref="A58:B58"/>
    <mergeCell ref="E58:H58"/>
    <mergeCell ref="J58:N58"/>
    <mergeCell ref="R58:S58"/>
    <mergeCell ref="T58:V58"/>
    <mergeCell ref="Y58:Z58"/>
    <mergeCell ref="AB58:AF58"/>
    <mergeCell ref="A57:B57"/>
    <mergeCell ref="E57:H57"/>
    <mergeCell ref="J57:N57"/>
    <mergeCell ref="R57:S57"/>
    <mergeCell ref="T57:V57"/>
    <mergeCell ref="Y57:Z57"/>
    <mergeCell ref="AB55:AF55"/>
    <mergeCell ref="A56:B56"/>
    <mergeCell ref="E56:H56"/>
    <mergeCell ref="J56:N56"/>
    <mergeCell ref="R56:S56"/>
    <mergeCell ref="T56:V56"/>
    <mergeCell ref="Y56:Z56"/>
    <mergeCell ref="AB56:AF56"/>
    <mergeCell ref="A55:B55"/>
    <mergeCell ref="E55:H55"/>
    <mergeCell ref="J55:N55"/>
    <mergeCell ref="R55:S55"/>
    <mergeCell ref="T55:V55"/>
    <mergeCell ref="Y55:Z55"/>
    <mergeCell ref="AA53:AF53"/>
    <mergeCell ref="A54:B54"/>
    <mergeCell ref="E54:H54"/>
    <mergeCell ref="J54:N54"/>
    <mergeCell ref="R54:S54"/>
    <mergeCell ref="T54:V54"/>
    <mergeCell ref="Y54:Z54"/>
    <mergeCell ref="AB54:AF54"/>
    <mergeCell ref="B51:G51"/>
    <mergeCell ref="H51:I51"/>
    <mergeCell ref="S51:W51"/>
    <mergeCell ref="X51:Y51"/>
    <mergeCell ref="A52:AF52"/>
    <mergeCell ref="A53:B53"/>
    <mergeCell ref="D53:N53"/>
    <mergeCell ref="R53:S53"/>
    <mergeCell ref="T53:V53"/>
    <mergeCell ref="W53:Z53"/>
    <mergeCell ref="B50:G50"/>
    <mergeCell ref="H50:I50"/>
    <mergeCell ref="P50:R50"/>
    <mergeCell ref="S50:T50"/>
    <mergeCell ref="V50:W50"/>
    <mergeCell ref="X50:Y50"/>
    <mergeCell ref="B49:G49"/>
    <mergeCell ref="H49:I49"/>
    <mergeCell ref="M49:O49"/>
    <mergeCell ref="S49:T49"/>
    <mergeCell ref="V49:W49"/>
    <mergeCell ref="X49:Y49"/>
    <mergeCell ref="X47:Y47"/>
    <mergeCell ref="AB47:AD47"/>
    <mergeCell ref="B48:G48"/>
    <mergeCell ref="H48:I48"/>
    <mergeCell ref="J48:L48"/>
    <mergeCell ref="S48:T48"/>
    <mergeCell ref="V48:W48"/>
    <mergeCell ref="X48:Y48"/>
    <mergeCell ref="B47:G47"/>
    <mergeCell ref="H47:I47"/>
    <mergeCell ref="J47:L47"/>
    <mergeCell ref="M47:O47"/>
    <mergeCell ref="P47:R47"/>
    <mergeCell ref="S47:W47"/>
    <mergeCell ref="AB44:AF44"/>
    <mergeCell ref="A46:D46"/>
    <mergeCell ref="E46:F46"/>
    <mergeCell ref="G46:J46"/>
    <mergeCell ref="K46:O46"/>
    <mergeCell ref="P46:R46"/>
    <mergeCell ref="S46:Y46"/>
    <mergeCell ref="Z46:AB46"/>
    <mergeCell ref="AD46:AF46"/>
    <mergeCell ref="A44:B44"/>
    <mergeCell ref="E44:H44"/>
    <mergeCell ref="J44:N44"/>
    <mergeCell ref="R44:S44"/>
    <mergeCell ref="T44:V44"/>
    <mergeCell ref="Y44:Z44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70"/>
  <sheetViews>
    <sheetView topLeftCell="A34" zoomScaleNormal="100" workbookViewId="0">
      <selection activeCell="H47" sqref="H47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1" ht="12.75" customHeight="1">
      <c r="A1" s="212"/>
      <c r="B1" s="213"/>
      <c r="C1" s="524" t="s">
        <v>252</v>
      </c>
      <c r="D1" s="524"/>
      <c r="E1" s="212"/>
      <c r="F1" s="211"/>
      <c r="G1" s="210"/>
      <c r="H1" s="183"/>
      <c r="I1" s="183"/>
    </row>
    <row r="2" spans="1:11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1" ht="12.75" customHeight="1">
      <c r="A3" s="177"/>
      <c r="B3" s="205" t="s">
        <v>57</v>
      </c>
      <c r="C3" s="177"/>
      <c r="D3" s="177"/>
      <c r="E3" s="177"/>
      <c r="F3" s="177"/>
      <c r="G3" s="183"/>
      <c r="H3" s="183"/>
      <c r="I3" s="183"/>
      <c r="J3" s="183"/>
      <c r="K3" s="209"/>
    </row>
    <row r="4" spans="1:11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1" ht="12.75" customHeight="1">
      <c r="A5" s="178">
        <v>1</v>
      </c>
      <c r="B5" s="188"/>
      <c r="C5" s="192" t="str">
        <f>B3</f>
        <v>Loužil Vojtěch</v>
      </c>
      <c r="D5" s="187" t="s">
        <v>106</v>
      </c>
      <c r="E5" s="177"/>
      <c r="F5" s="177"/>
      <c r="G5" s="183"/>
      <c r="H5" s="183"/>
      <c r="I5" s="183"/>
      <c r="J5" s="183"/>
    </row>
    <row r="6" spans="1:11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1" ht="12.75" customHeight="1">
      <c r="A7" s="178"/>
      <c r="B7" s="204" t="s">
        <v>225</v>
      </c>
      <c r="C7" s="207"/>
      <c r="D7" s="177"/>
      <c r="E7" s="177"/>
      <c r="F7" s="177"/>
      <c r="G7" s="183"/>
      <c r="H7" s="183"/>
      <c r="I7" s="183"/>
      <c r="J7" s="183"/>
    </row>
    <row r="8" spans="1:11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1" ht="12.75" customHeight="1">
      <c r="A9" s="178"/>
      <c r="B9" s="177"/>
      <c r="C9" s="206">
        <v>5</v>
      </c>
      <c r="D9" s="192" t="str">
        <f>C5</f>
        <v>Loužil Vojtěch</v>
      </c>
      <c r="E9" s="180"/>
      <c r="F9" s="187" t="s">
        <v>106</v>
      </c>
      <c r="G9" s="183"/>
      <c r="H9" s="183"/>
      <c r="I9" s="183"/>
      <c r="J9" s="183"/>
    </row>
    <row r="10" spans="1:11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1" ht="12.75" customHeight="1">
      <c r="A11" s="178"/>
      <c r="B11" s="205" t="s">
        <v>245</v>
      </c>
      <c r="C11" s="188"/>
      <c r="D11" s="177"/>
      <c r="E11" s="188"/>
      <c r="F11" s="177"/>
      <c r="G11" s="177"/>
      <c r="H11" s="183"/>
      <c r="I11" s="183"/>
      <c r="J11" s="183"/>
    </row>
    <row r="12" spans="1:11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1" ht="12.75" customHeight="1">
      <c r="A13" s="178">
        <v>2</v>
      </c>
      <c r="B13" s="188"/>
      <c r="C13" s="202" t="str">
        <f>B11</f>
        <v>Karlík Daniel</v>
      </c>
      <c r="D13" s="187" t="s">
        <v>106</v>
      </c>
      <c r="E13" s="188"/>
      <c r="F13" s="177"/>
      <c r="G13" s="177"/>
      <c r="H13" s="183"/>
      <c r="I13" s="183"/>
      <c r="J13" s="183"/>
    </row>
    <row r="14" spans="1:11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1" ht="12.75" customHeight="1">
      <c r="A15" s="178"/>
      <c r="B15" s="204" t="s">
        <v>223</v>
      </c>
      <c r="C15" s="177"/>
      <c r="D15" s="177"/>
      <c r="E15" s="188"/>
      <c r="F15" s="177"/>
      <c r="G15" s="177"/>
      <c r="H15" s="183"/>
      <c r="I15" s="183"/>
      <c r="J15" s="183"/>
    </row>
    <row r="16" spans="1:11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217" t="str">
        <f>D25</f>
        <v>Volf Patrik</v>
      </c>
      <c r="G17" s="220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2" t="s">
        <v>106</v>
      </c>
      <c r="G18" s="214" t="s">
        <v>211</v>
      </c>
      <c r="H18" s="177"/>
      <c r="I18" s="183"/>
      <c r="J18" s="183"/>
    </row>
    <row r="19" spans="1:10" ht="12.75" customHeight="1">
      <c r="A19" s="178"/>
      <c r="B19" s="205" t="s">
        <v>78</v>
      </c>
      <c r="C19" s="177"/>
      <c r="D19" s="177"/>
      <c r="E19" s="188"/>
      <c r="F19" s="177"/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3</v>
      </c>
      <c r="B21" s="188"/>
      <c r="C21" s="192" t="str">
        <f>B19</f>
        <v>Lehner Tomáš</v>
      </c>
      <c r="D21" s="187" t="s">
        <v>106</v>
      </c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">
        <v>224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6</v>
      </c>
      <c r="D25" s="221" t="str">
        <f>C29</f>
        <v>Volf Patrik</v>
      </c>
      <c r="E25" s="222"/>
      <c r="F25" s="182" t="s">
        <v>196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">
        <v>62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4</v>
      </c>
      <c r="B29" s="188"/>
      <c r="C29" s="202" t="str">
        <f>B27</f>
        <v>Volf Patrik</v>
      </c>
      <c r="D29" s="187" t="s">
        <v>194</v>
      </c>
      <c r="H29" s="177"/>
      <c r="I29" s="177"/>
      <c r="J29" s="183"/>
    </row>
    <row r="30" spans="1:10" ht="12.75" customHeight="1">
      <c r="A30" s="178"/>
      <c r="B30" s="188"/>
      <c r="C30" s="187"/>
      <c r="D30" s="177"/>
      <c r="H30" s="177"/>
      <c r="I30" s="177"/>
      <c r="J30" s="183"/>
    </row>
    <row r="31" spans="1:10" ht="12.75" customHeight="1">
      <c r="A31" s="178"/>
      <c r="B31" s="204" t="s">
        <v>222</v>
      </c>
      <c r="H31" s="177"/>
      <c r="I31" s="177"/>
      <c r="J31" s="183"/>
    </row>
    <row r="32" spans="1:10" ht="12.75" customHeight="1">
      <c r="A32" s="178"/>
      <c r="B32" s="177"/>
      <c r="E32" s="203" t="s">
        <v>117</v>
      </c>
      <c r="F32" s="203"/>
      <c r="G32" s="184"/>
      <c r="H32" s="177"/>
      <c r="I32" s="177"/>
      <c r="J32" s="183"/>
    </row>
    <row r="33" spans="1:10" ht="12.75" customHeight="1">
      <c r="A33" s="178"/>
      <c r="B33" s="177"/>
      <c r="H33" s="177"/>
      <c r="I33" s="177"/>
      <c r="J33" s="183"/>
    </row>
    <row r="34" spans="1:10" ht="12.75" customHeight="1">
      <c r="A34" s="178"/>
      <c r="B34" s="177"/>
      <c r="C34" s="181" t="s">
        <v>116</v>
      </c>
      <c r="D34" s="180" t="str">
        <f>C13</f>
        <v>Karlík Daniel</v>
      </c>
      <c r="E34" s="201"/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200"/>
      <c r="F35" s="179"/>
      <c r="H35" s="177"/>
      <c r="I35" s="177"/>
      <c r="J35" s="183"/>
    </row>
    <row r="36" spans="1:10" ht="12.75" customHeight="1">
      <c r="A36" s="199"/>
      <c r="B36" s="185" t="s">
        <v>115</v>
      </c>
      <c r="C36" s="177"/>
      <c r="D36" s="177"/>
      <c r="E36" s="197"/>
      <c r="F36" s="218" t="str">
        <f>D38</f>
        <v>Lehner Tomáš</v>
      </c>
      <c r="G36" s="219"/>
      <c r="H36" s="187" t="s">
        <v>106</v>
      </c>
      <c r="I36" s="177"/>
      <c r="J36" s="183"/>
    </row>
    <row r="37" spans="1:10" ht="12.75" customHeight="1">
      <c r="A37" s="178"/>
      <c r="B37" s="177"/>
      <c r="C37" s="177"/>
      <c r="D37" s="177"/>
      <c r="E37" s="197"/>
      <c r="F37" s="196"/>
      <c r="G37" s="284" t="s">
        <v>209</v>
      </c>
      <c r="H37" s="177"/>
      <c r="I37" s="177"/>
      <c r="J37" s="183"/>
    </row>
    <row r="38" spans="1:10" ht="13.15" customHeight="1">
      <c r="A38" s="181" t="s">
        <v>114</v>
      </c>
      <c r="B38" s="180" t="str">
        <f>B7</f>
        <v>Križan Jakub</v>
      </c>
      <c r="C38" s="181" t="s">
        <v>113</v>
      </c>
      <c r="D38" s="180" t="str">
        <f>C21</f>
        <v>Lehner Tomáš</v>
      </c>
      <c r="E38" s="195"/>
      <c r="F38" s="179"/>
      <c r="H38" s="177"/>
      <c r="I38" s="177"/>
      <c r="J38" s="183"/>
    </row>
    <row r="39" spans="1:10" ht="12.75" customHeight="1">
      <c r="A39" s="181"/>
      <c r="B39" s="191"/>
      <c r="C39" s="177"/>
      <c r="E39" s="177"/>
      <c r="H39" s="177"/>
      <c r="I39" s="177"/>
      <c r="J39" s="183"/>
    </row>
    <row r="40" spans="1:10" ht="12.75" customHeight="1">
      <c r="A40" s="181"/>
      <c r="B40" s="190">
        <v>7</v>
      </c>
      <c r="C40" s="180" t="str">
        <f>B38</f>
        <v>Križan Jakub</v>
      </c>
      <c r="D40" s="187" t="s">
        <v>194</v>
      </c>
      <c r="E40" s="177"/>
      <c r="H40" s="193"/>
      <c r="I40" s="177"/>
      <c r="J40" s="183"/>
    </row>
    <row r="41" spans="1:10" ht="12.75" customHeight="1">
      <c r="A41" s="181"/>
      <c r="B41" s="188"/>
      <c r="C41" s="194"/>
      <c r="D41" s="177"/>
      <c r="E41" s="177"/>
      <c r="H41" s="177"/>
      <c r="I41" s="177"/>
      <c r="J41" s="177"/>
    </row>
    <row r="42" spans="1:10" ht="12.75" customHeight="1">
      <c r="A42" s="181" t="s">
        <v>112</v>
      </c>
      <c r="B42" s="186" t="str">
        <f>B15</f>
        <v>Soukup David</v>
      </c>
      <c r="C42" s="188"/>
      <c r="D42" s="177"/>
      <c r="E42" s="177"/>
      <c r="F42" s="177"/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77"/>
      <c r="E43" s="177"/>
      <c r="F43" s="177"/>
      <c r="G43" s="193"/>
      <c r="H43" s="177"/>
      <c r="I43" s="177"/>
      <c r="J43" s="177"/>
    </row>
    <row r="44" spans="1:10" ht="12.75" customHeight="1">
      <c r="A44" s="181"/>
      <c r="B44" s="177"/>
      <c r="C44" s="188"/>
      <c r="D44" s="192" t="str">
        <f>C48</f>
        <v>Kheil Václav</v>
      </c>
      <c r="E44" s="346"/>
      <c r="F44" s="177"/>
      <c r="G44" s="177"/>
      <c r="H44" s="177"/>
      <c r="I44" s="177"/>
      <c r="J44" s="177"/>
    </row>
    <row r="45" spans="1:10" ht="12.75" customHeight="1">
      <c r="A45" s="181"/>
      <c r="B45" s="177"/>
      <c r="C45" s="188"/>
      <c r="D45" s="187" t="s">
        <v>194</v>
      </c>
      <c r="E45" s="214" t="s">
        <v>111</v>
      </c>
      <c r="F45" s="177"/>
      <c r="G45" s="177"/>
      <c r="H45" s="177"/>
      <c r="I45" s="177"/>
      <c r="J45" s="177"/>
    </row>
    <row r="46" spans="1:10" ht="12.75" customHeight="1">
      <c r="A46" s="181" t="s">
        <v>110</v>
      </c>
      <c r="B46" s="180" t="str">
        <f>B23</f>
        <v>Skočný Daniel</v>
      </c>
      <c r="C46" s="188"/>
      <c r="D46" s="177"/>
      <c r="F46" s="177"/>
      <c r="G46" s="177"/>
      <c r="H46" s="177"/>
      <c r="I46" s="177"/>
      <c r="J46" s="177"/>
    </row>
    <row r="47" spans="1:10" ht="12.75" customHeight="1">
      <c r="A47" s="181"/>
      <c r="B47" s="191"/>
      <c r="C47" s="188"/>
      <c r="D47" s="177"/>
      <c r="F47" s="177"/>
      <c r="G47" s="177"/>
      <c r="H47" s="177"/>
    </row>
    <row r="48" spans="1:10" ht="12.75" customHeight="1">
      <c r="A48" s="181"/>
      <c r="B48" s="190">
        <v>8</v>
      </c>
      <c r="C48" s="186" t="str">
        <f>B50</f>
        <v>Kheil Václav</v>
      </c>
      <c r="D48" s="187" t="s">
        <v>196</v>
      </c>
      <c r="F48" s="177"/>
      <c r="G48" s="177"/>
      <c r="H48" s="189"/>
    </row>
    <row r="49" spans="1:8" ht="12.75" customHeight="1">
      <c r="A49" s="181"/>
      <c r="B49" s="188"/>
      <c r="C49" s="187"/>
      <c r="D49" s="177"/>
      <c r="F49" s="177"/>
      <c r="G49" s="177"/>
      <c r="H49" s="177"/>
    </row>
    <row r="50" spans="1:8" ht="12.75" customHeight="1">
      <c r="A50" s="181" t="s">
        <v>109</v>
      </c>
      <c r="B50" s="186" t="str">
        <f>B31</f>
        <v>Kheil Václav</v>
      </c>
      <c r="C50" s="177"/>
      <c r="D50" s="177"/>
      <c r="F50" s="177"/>
      <c r="G50" s="177"/>
      <c r="H50" s="177"/>
    </row>
    <row r="51" spans="1:8" ht="12.75" customHeight="1">
      <c r="A51" s="181"/>
      <c r="B51" s="177"/>
      <c r="C51" s="177"/>
      <c r="D51" s="177"/>
      <c r="F51" s="177"/>
      <c r="G51" s="177"/>
      <c r="H51" s="177"/>
    </row>
    <row r="52" spans="1:8" ht="12.75" customHeight="1">
      <c r="A52" s="185"/>
      <c r="B52" s="184" t="s">
        <v>108</v>
      </c>
      <c r="D52" s="177"/>
      <c r="F52" s="177"/>
      <c r="G52" s="177"/>
      <c r="H52" s="177"/>
    </row>
    <row r="53" spans="1:8" ht="12.75" customHeight="1">
      <c r="A53" s="177"/>
      <c r="B53" s="177"/>
      <c r="F53" s="177"/>
      <c r="G53" s="177"/>
      <c r="H53" s="177"/>
    </row>
    <row r="54" spans="1:8" ht="12.75" customHeight="1">
      <c r="A54" s="181" t="s">
        <v>107</v>
      </c>
      <c r="B54" s="180" t="str">
        <f>B42</f>
        <v>Soukup David</v>
      </c>
      <c r="F54" s="177"/>
      <c r="G54" s="183"/>
      <c r="H54" s="177"/>
    </row>
    <row r="55" spans="1:8" ht="12.75" customHeight="1">
      <c r="A55" s="177"/>
      <c r="B55" s="177"/>
      <c r="C55" s="179"/>
      <c r="E55" s="183"/>
      <c r="H55" s="177"/>
    </row>
    <row r="56" spans="1:8" ht="12.75" customHeight="1">
      <c r="A56" s="177"/>
      <c r="B56" s="177"/>
      <c r="C56" s="192" t="str">
        <f>B54</f>
        <v>Soukup David</v>
      </c>
      <c r="D56" s="182" t="s">
        <v>106</v>
      </c>
      <c r="E56" s="177"/>
      <c r="H56" s="177"/>
    </row>
    <row r="57" spans="1:8" ht="12.75" customHeight="1">
      <c r="A57" s="177"/>
      <c r="B57" s="177"/>
      <c r="C57" s="285" t="s">
        <v>208</v>
      </c>
      <c r="E57" s="177"/>
    </row>
    <row r="58" spans="1:8" ht="12.75" customHeight="1">
      <c r="A58" s="181" t="s">
        <v>105</v>
      </c>
      <c r="B58" s="180" t="str">
        <f>B46</f>
        <v>Skočný Daniel</v>
      </c>
      <c r="C58" s="179"/>
    </row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70"/>
  <sheetViews>
    <sheetView topLeftCell="A30" zoomScaleNormal="100" workbookViewId="0">
      <selection activeCell="D33" sqref="D33"/>
    </sheetView>
  </sheetViews>
  <sheetFormatPr defaultColWidth="15.125" defaultRowHeight="15.75" customHeight="1"/>
  <cols>
    <col min="1" max="1" width="3.75" style="175" customWidth="1"/>
    <col min="2" max="3" width="18.125" style="175" customWidth="1"/>
    <col min="4" max="5" width="9.375" style="175" customWidth="1"/>
    <col min="6" max="6" width="5" style="175" customWidth="1"/>
    <col min="7" max="7" width="13.75" style="175" customWidth="1"/>
    <col min="8" max="10" width="8.5" style="175" customWidth="1"/>
    <col min="11" max="16384" width="15.125" style="175"/>
  </cols>
  <sheetData>
    <row r="1" spans="1:10" ht="12.75" customHeight="1">
      <c r="A1" s="212"/>
      <c r="B1" s="213"/>
      <c r="C1" s="524" t="s">
        <v>251</v>
      </c>
      <c r="D1" s="524"/>
      <c r="E1" s="212"/>
      <c r="F1" s="211"/>
      <c r="G1" s="213"/>
      <c r="H1" s="183"/>
      <c r="I1" s="183"/>
      <c r="J1" s="183"/>
    </row>
    <row r="2" spans="1:10" ht="12.75" customHeight="1">
      <c r="A2" s="177"/>
      <c r="B2" s="177"/>
      <c r="C2" s="177"/>
      <c r="D2" s="177"/>
      <c r="E2" s="177"/>
      <c r="F2" s="183"/>
      <c r="G2" s="183"/>
      <c r="H2" s="183"/>
      <c r="I2" s="183"/>
      <c r="J2" s="183"/>
    </row>
    <row r="3" spans="1:10" ht="12.75" customHeight="1">
      <c r="A3" s="177"/>
      <c r="B3" s="205" t="s">
        <v>228</v>
      </c>
      <c r="C3" s="177"/>
      <c r="D3" s="177"/>
      <c r="E3" s="177"/>
      <c r="F3" s="177"/>
      <c r="G3" s="183"/>
      <c r="H3" s="183"/>
      <c r="I3" s="183"/>
      <c r="J3" s="183"/>
    </row>
    <row r="4" spans="1:10" ht="12.75" customHeight="1">
      <c r="A4" s="178"/>
      <c r="B4" s="191"/>
      <c r="C4" s="177"/>
      <c r="D4" s="177"/>
      <c r="E4" s="177"/>
      <c r="F4" s="177"/>
      <c r="G4" s="183"/>
      <c r="H4" s="183"/>
      <c r="I4" s="183"/>
      <c r="J4" s="183"/>
    </row>
    <row r="5" spans="1:10" ht="12.75" customHeight="1">
      <c r="A5" s="178">
        <v>9</v>
      </c>
      <c r="B5" s="188"/>
      <c r="C5" s="192" t="str">
        <f>B3</f>
        <v>Pour Václav</v>
      </c>
      <c r="D5" s="187" t="s">
        <v>106</v>
      </c>
      <c r="E5" s="177"/>
      <c r="F5" s="177"/>
      <c r="G5" s="183"/>
      <c r="H5" s="183"/>
      <c r="I5" s="183"/>
      <c r="J5" s="183"/>
    </row>
    <row r="6" spans="1:10" ht="12.75" customHeight="1">
      <c r="A6" s="178"/>
      <c r="B6" s="188"/>
      <c r="C6" s="208"/>
      <c r="D6" s="177"/>
      <c r="E6" s="177"/>
      <c r="F6" s="177"/>
      <c r="G6" s="183"/>
      <c r="H6" s="183"/>
      <c r="I6" s="183"/>
      <c r="J6" s="183"/>
    </row>
    <row r="7" spans="1:10" ht="12.75" customHeight="1">
      <c r="A7" s="178"/>
      <c r="B7" s="204" t="s">
        <v>226</v>
      </c>
      <c r="C7" s="207"/>
      <c r="D7" s="177"/>
      <c r="E7" s="177"/>
      <c r="F7" s="177"/>
      <c r="G7" s="183"/>
      <c r="H7" s="183"/>
      <c r="I7" s="183"/>
      <c r="J7" s="183"/>
    </row>
    <row r="8" spans="1:10" ht="12.75" customHeight="1">
      <c r="A8" s="178"/>
      <c r="B8" s="177"/>
      <c r="C8" s="188"/>
      <c r="D8" s="177"/>
      <c r="E8" s="177"/>
      <c r="F8" s="177"/>
      <c r="G8" s="183"/>
      <c r="H8" s="183"/>
      <c r="I8" s="183"/>
      <c r="J8" s="183"/>
    </row>
    <row r="9" spans="1:10" ht="12.75" customHeight="1">
      <c r="A9" s="178"/>
      <c r="B9" s="177"/>
      <c r="C9" s="206">
        <v>13</v>
      </c>
      <c r="D9" s="215" t="str">
        <f>B3</f>
        <v>Pour Václav</v>
      </c>
      <c r="E9" s="346" t="s">
        <v>106</v>
      </c>
      <c r="F9" s="177"/>
      <c r="G9" s="183"/>
      <c r="H9" s="183"/>
      <c r="I9" s="183"/>
      <c r="J9" s="183"/>
    </row>
    <row r="10" spans="1:10" ht="12.75" customHeight="1">
      <c r="A10" s="178"/>
      <c r="B10" s="177"/>
      <c r="C10" s="188"/>
      <c r="D10" s="187"/>
      <c r="E10" s="194"/>
      <c r="F10" s="177"/>
      <c r="G10" s="183"/>
      <c r="H10" s="183"/>
      <c r="I10" s="183"/>
      <c r="J10" s="183"/>
    </row>
    <row r="11" spans="1:10" ht="12.75" customHeight="1">
      <c r="A11" s="178"/>
      <c r="B11" s="205" t="s">
        <v>221</v>
      </c>
      <c r="C11" s="188"/>
      <c r="D11" s="177"/>
      <c r="E11" s="188"/>
      <c r="F11" s="177"/>
      <c r="G11" s="177"/>
      <c r="H11" s="183"/>
      <c r="I11" s="183"/>
      <c r="J11" s="183"/>
    </row>
    <row r="12" spans="1:10" ht="12.75" customHeight="1">
      <c r="A12" s="178"/>
      <c r="B12" s="191"/>
      <c r="C12" s="188"/>
      <c r="D12" s="177"/>
      <c r="E12" s="188"/>
      <c r="F12" s="177"/>
      <c r="G12" s="177"/>
      <c r="H12" s="183"/>
      <c r="I12" s="183"/>
      <c r="J12" s="183"/>
    </row>
    <row r="13" spans="1:10" ht="12.75" customHeight="1">
      <c r="A13" s="178">
        <v>10</v>
      </c>
      <c r="B13" s="188"/>
      <c r="C13" s="202" t="str">
        <f>B15</f>
        <v>Karlík Tobiáš</v>
      </c>
      <c r="D13" s="187" t="s">
        <v>196</v>
      </c>
      <c r="E13" s="188"/>
      <c r="F13" s="177"/>
      <c r="G13" s="177"/>
      <c r="H13" s="183"/>
      <c r="I13" s="183"/>
      <c r="J13" s="183"/>
    </row>
    <row r="14" spans="1:10" ht="12.75" customHeight="1">
      <c r="A14" s="178"/>
      <c r="B14" s="188"/>
      <c r="C14" s="187"/>
      <c r="D14" s="177"/>
      <c r="E14" s="188"/>
      <c r="F14" s="177"/>
      <c r="G14" s="177"/>
      <c r="H14" s="183"/>
      <c r="I14" s="183"/>
      <c r="J14" s="183"/>
    </row>
    <row r="15" spans="1:10" ht="12.75" customHeight="1">
      <c r="A15" s="178"/>
      <c r="B15" s="204" t="s">
        <v>246</v>
      </c>
      <c r="C15" s="177"/>
      <c r="D15" s="177"/>
      <c r="E15" s="188"/>
      <c r="F15" s="177"/>
      <c r="G15" s="177"/>
      <c r="H15" s="183"/>
      <c r="I15" s="183"/>
      <c r="J15" s="183"/>
    </row>
    <row r="16" spans="1:10" ht="12.75" customHeight="1">
      <c r="A16" s="178"/>
      <c r="B16" s="177"/>
      <c r="C16" s="177"/>
      <c r="D16" s="177"/>
      <c r="E16" s="188"/>
      <c r="F16" s="177"/>
      <c r="G16" s="177"/>
      <c r="H16" s="183"/>
      <c r="I16" s="183"/>
      <c r="J16" s="183"/>
    </row>
    <row r="17" spans="1:10" ht="12.75" customHeight="1">
      <c r="A17" s="178"/>
      <c r="B17" s="177"/>
      <c r="C17" s="177"/>
      <c r="D17" s="177"/>
      <c r="E17" s="188"/>
      <c r="F17" s="192" t="str">
        <f>D9</f>
        <v>Pour Václav</v>
      </c>
      <c r="G17" s="180"/>
      <c r="H17" s="177"/>
      <c r="I17" s="183"/>
      <c r="J17" s="183"/>
    </row>
    <row r="18" spans="1:10" ht="12.75" customHeight="1">
      <c r="A18" s="178"/>
      <c r="B18" s="177"/>
      <c r="C18" s="177"/>
      <c r="D18" s="177"/>
      <c r="E18" s="188"/>
      <c r="F18" s="182" t="s">
        <v>106</v>
      </c>
      <c r="G18" s="214" t="s">
        <v>131</v>
      </c>
      <c r="H18" s="177"/>
      <c r="I18" s="183"/>
      <c r="J18" s="183"/>
    </row>
    <row r="19" spans="1:10" ht="12.75" customHeight="1">
      <c r="A19" s="178"/>
      <c r="B19" s="205" t="s">
        <v>229</v>
      </c>
      <c r="C19" s="177"/>
      <c r="D19" s="177"/>
      <c r="E19" s="188"/>
      <c r="F19" s="177"/>
      <c r="H19" s="177"/>
      <c r="I19" s="183"/>
      <c r="J19" s="183"/>
    </row>
    <row r="20" spans="1:10" ht="12.75" customHeight="1">
      <c r="A20" s="178"/>
      <c r="B20" s="191"/>
      <c r="C20" s="177"/>
      <c r="D20" s="177"/>
      <c r="E20" s="188"/>
      <c r="F20" s="177"/>
      <c r="H20" s="177"/>
      <c r="I20" s="183"/>
      <c r="J20" s="183"/>
    </row>
    <row r="21" spans="1:10" ht="12.75" customHeight="1">
      <c r="A21" s="178">
        <v>11</v>
      </c>
      <c r="B21" s="188"/>
      <c r="C21" s="192" t="str">
        <f>B19</f>
        <v>Varga Rostislav</v>
      </c>
      <c r="D21" s="177"/>
      <c r="E21" s="188"/>
      <c r="F21" s="177"/>
      <c r="H21" s="177"/>
      <c r="I21" s="183"/>
      <c r="J21" s="183"/>
    </row>
    <row r="22" spans="1:10" ht="12.75" customHeight="1">
      <c r="A22" s="178"/>
      <c r="B22" s="188"/>
      <c r="C22" s="194"/>
      <c r="D22" s="177"/>
      <c r="E22" s="188"/>
      <c r="F22" s="177"/>
      <c r="H22" s="177"/>
      <c r="I22" s="177"/>
      <c r="J22" s="183"/>
    </row>
    <row r="23" spans="1:10" ht="12.75" customHeight="1">
      <c r="A23" s="178"/>
      <c r="B23" s="204" t="s">
        <v>250</v>
      </c>
      <c r="C23" s="188"/>
      <c r="D23" s="177"/>
      <c r="E23" s="188"/>
      <c r="F23" s="177"/>
      <c r="H23" s="177"/>
      <c r="I23" s="177"/>
      <c r="J23" s="183"/>
    </row>
    <row r="24" spans="1:10" ht="12.75" customHeight="1">
      <c r="A24" s="178"/>
      <c r="B24" s="177"/>
      <c r="C24" s="188"/>
      <c r="D24" s="177"/>
      <c r="E24" s="188"/>
      <c r="H24" s="177"/>
      <c r="I24" s="177"/>
      <c r="J24" s="183"/>
    </row>
    <row r="25" spans="1:10" ht="12.75" customHeight="1">
      <c r="A25" s="178"/>
      <c r="B25" s="177"/>
      <c r="C25" s="206">
        <v>14</v>
      </c>
      <c r="D25" s="192" t="str">
        <f>C29</f>
        <v>Šiler Filip</v>
      </c>
      <c r="E25" s="186"/>
      <c r="F25" s="182" t="s">
        <v>194</v>
      </c>
      <c r="H25" s="177"/>
      <c r="I25" s="177"/>
      <c r="J25" s="183"/>
    </row>
    <row r="26" spans="1:10" ht="12.75" customHeight="1">
      <c r="A26" s="178"/>
      <c r="B26" s="177"/>
      <c r="C26" s="188"/>
      <c r="D26" s="187"/>
      <c r="E26" s="187"/>
      <c r="H26" s="177"/>
      <c r="I26" s="177"/>
      <c r="J26" s="183"/>
    </row>
    <row r="27" spans="1:10" ht="12.75" customHeight="1">
      <c r="A27" s="178"/>
      <c r="B27" s="205" t="s">
        <v>250</v>
      </c>
      <c r="C27" s="188"/>
      <c r="D27" s="177"/>
      <c r="E27" s="177"/>
      <c r="H27" s="177"/>
      <c r="I27" s="177"/>
      <c r="J27" s="183"/>
    </row>
    <row r="28" spans="1:10" ht="12.75" customHeight="1">
      <c r="A28" s="178"/>
      <c r="B28" s="191"/>
      <c r="C28" s="188"/>
      <c r="H28" s="177"/>
      <c r="I28" s="177"/>
      <c r="J28" s="183"/>
    </row>
    <row r="29" spans="1:10" ht="12.75" customHeight="1">
      <c r="A29" s="178">
        <v>12</v>
      </c>
      <c r="B29" s="188"/>
      <c r="C29" s="202" t="str">
        <f>B31</f>
        <v>Šiler Filip</v>
      </c>
      <c r="D29" s="177"/>
      <c r="H29" s="177"/>
      <c r="I29" s="177"/>
      <c r="J29" s="183"/>
    </row>
    <row r="30" spans="1:10" ht="12.75" customHeight="1">
      <c r="A30" s="178"/>
      <c r="B30" s="188"/>
      <c r="C30" s="187"/>
      <c r="E30" s="203" t="s">
        <v>130</v>
      </c>
      <c r="F30" s="203"/>
      <c r="G30" s="184"/>
      <c r="H30" s="177"/>
      <c r="I30" s="177"/>
      <c r="J30" s="183"/>
    </row>
    <row r="31" spans="1:10" ht="12.75" customHeight="1">
      <c r="A31" s="178"/>
      <c r="B31" s="204" t="s">
        <v>230</v>
      </c>
      <c r="H31" s="177"/>
      <c r="I31" s="177"/>
      <c r="J31" s="183"/>
    </row>
    <row r="32" spans="1:10" ht="12.75" customHeight="1">
      <c r="A32" s="178"/>
      <c r="B32" s="177"/>
      <c r="D32" s="180" t="str">
        <f>C13</f>
        <v>Karlík Tobiáš</v>
      </c>
      <c r="E32" s="201"/>
      <c r="H32" s="177"/>
      <c r="I32" s="177"/>
      <c r="J32" s="183"/>
    </row>
    <row r="33" spans="1:10" ht="12.75" customHeight="1">
      <c r="A33" s="178"/>
      <c r="B33" s="177"/>
      <c r="D33" s="177"/>
      <c r="E33" s="200"/>
      <c r="F33" s="179"/>
      <c r="H33" s="177"/>
      <c r="I33" s="177"/>
      <c r="J33" s="183"/>
    </row>
    <row r="34" spans="1:10" ht="12.75" customHeight="1">
      <c r="A34" s="199"/>
      <c r="B34" s="185" t="s">
        <v>129</v>
      </c>
      <c r="C34" s="181" t="s">
        <v>128</v>
      </c>
      <c r="D34" s="177"/>
      <c r="E34" s="197"/>
      <c r="F34" s="198" t="str">
        <f>D36</f>
        <v>Varga Rostislav</v>
      </c>
      <c r="G34" s="180"/>
      <c r="H34" s="177"/>
      <c r="I34" s="177"/>
      <c r="J34" s="183"/>
    </row>
    <row r="35" spans="1:10" ht="12.75" customHeight="1">
      <c r="A35" s="178"/>
      <c r="B35" s="177"/>
      <c r="C35" s="177"/>
      <c r="D35" s="177"/>
      <c r="E35" s="197"/>
      <c r="F35" s="196"/>
      <c r="G35" s="284" t="s">
        <v>126</v>
      </c>
      <c r="H35" s="177"/>
      <c r="I35" s="177"/>
      <c r="J35" s="183"/>
    </row>
    <row r="36" spans="1:10" ht="12.75" customHeight="1">
      <c r="A36" s="181" t="s">
        <v>127</v>
      </c>
      <c r="B36" s="180" t="str">
        <f>B7</f>
        <v>Krňoul Daniel</v>
      </c>
      <c r="C36" s="177"/>
      <c r="D36" s="180" t="str">
        <f>C21</f>
        <v>Varga Rostislav</v>
      </c>
      <c r="E36" s="195"/>
      <c r="F36" s="339"/>
      <c r="G36" s="182" t="s">
        <v>106</v>
      </c>
      <c r="H36" s="187"/>
      <c r="I36" s="177"/>
      <c r="J36" s="183"/>
    </row>
    <row r="37" spans="1:10" ht="12.75" customHeight="1">
      <c r="A37" s="181"/>
      <c r="B37" s="191"/>
      <c r="C37" s="177"/>
      <c r="H37" s="177"/>
      <c r="I37" s="177"/>
      <c r="J37" s="183"/>
    </row>
    <row r="38" spans="1:10" ht="13.15" customHeight="1">
      <c r="A38" s="181"/>
      <c r="B38" s="190">
        <v>15</v>
      </c>
      <c r="C38" s="280" t="str">
        <f>B40</f>
        <v>Louda Karel</v>
      </c>
      <c r="D38" s="182" t="s">
        <v>194</v>
      </c>
      <c r="H38" s="177"/>
      <c r="I38" s="177"/>
      <c r="J38" s="183"/>
    </row>
    <row r="39" spans="1:10" ht="12.75" customHeight="1">
      <c r="A39" s="181"/>
      <c r="B39" s="188"/>
      <c r="C39" s="194"/>
      <c r="D39" s="177"/>
      <c r="E39" s="177"/>
      <c r="H39" s="177"/>
      <c r="I39" s="177"/>
      <c r="J39" s="183"/>
    </row>
    <row r="40" spans="1:10" ht="12.75" customHeight="1">
      <c r="A40" s="181" t="s">
        <v>125</v>
      </c>
      <c r="B40" s="186" t="str">
        <f>B11</f>
        <v>Louda Karel</v>
      </c>
      <c r="C40" s="188"/>
      <c r="D40" s="177"/>
      <c r="E40" s="177"/>
      <c r="F40" s="177"/>
      <c r="G40" s="177"/>
      <c r="H40" s="193"/>
      <c r="I40" s="177"/>
      <c r="J40" s="183"/>
    </row>
    <row r="41" spans="1:10" ht="12.75" customHeight="1">
      <c r="A41" s="181"/>
      <c r="B41" s="177"/>
      <c r="C41" s="188"/>
      <c r="D41" s="177"/>
      <c r="E41" s="177"/>
      <c r="F41" s="177"/>
      <c r="G41" s="193"/>
      <c r="H41" s="177"/>
      <c r="I41" s="177"/>
      <c r="J41" s="177"/>
    </row>
    <row r="42" spans="1:10" ht="12.75" customHeight="1">
      <c r="A42" s="181"/>
      <c r="B42" s="177"/>
      <c r="C42" s="188"/>
      <c r="D42" s="192" t="s">
        <v>221</v>
      </c>
      <c r="E42" s="180"/>
      <c r="F42" s="187"/>
      <c r="G42" s="177"/>
      <c r="H42" s="177"/>
      <c r="I42" s="177"/>
      <c r="J42" s="177"/>
    </row>
    <row r="43" spans="1:10" ht="12.75" customHeight="1">
      <c r="A43" s="181"/>
      <c r="B43" s="177"/>
      <c r="C43" s="188"/>
      <c r="D43" s="187"/>
      <c r="E43" s="284" t="s">
        <v>124</v>
      </c>
      <c r="F43" s="177"/>
      <c r="G43" s="177"/>
      <c r="H43" s="177"/>
      <c r="I43" s="177"/>
      <c r="J43" s="177"/>
    </row>
    <row r="44" spans="1:10" ht="12.75" customHeight="1">
      <c r="A44" s="181" t="s">
        <v>123</v>
      </c>
      <c r="B44" s="180" t="s">
        <v>250</v>
      </c>
      <c r="C44" s="188"/>
      <c r="D44" s="177"/>
      <c r="F44" s="177"/>
      <c r="G44" s="177"/>
      <c r="H44" s="177"/>
      <c r="I44" s="177"/>
      <c r="J44" s="177"/>
    </row>
    <row r="45" spans="1:10" ht="12.75" customHeight="1">
      <c r="A45" s="181"/>
      <c r="B45" s="191"/>
      <c r="C45" s="188"/>
      <c r="D45" s="177"/>
      <c r="F45" s="177"/>
      <c r="G45" s="177"/>
      <c r="H45" s="177"/>
      <c r="I45" s="177"/>
      <c r="J45" s="177"/>
    </row>
    <row r="46" spans="1:10" ht="12.75" customHeight="1">
      <c r="A46" s="181"/>
      <c r="B46" s="190">
        <v>16</v>
      </c>
      <c r="C46" s="202" t="s">
        <v>250</v>
      </c>
      <c r="D46" s="177"/>
      <c r="F46" s="177"/>
      <c r="G46" s="177"/>
      <c r="H46" s="177"/>
      <c r="I46" s="177"/>
      <c r="J46" s="177"/>
    </row>
    <row r="47" spans="1:10" ht="12.75" customHeight="1">
      <c r="A47" s="181"/>
      <c r="B47" s="188"/>
      <c r="C47" s="187"/>
      <c r="D47" s="177"/>
      <c r="F47" s="177"/>
      <c r="G47" s="177"/>
      <c r="H47" s="177"/>
    </row>
    <row r="48" spans="1:10" ht="12.75" customHeight="1">
      <c r="A48" s="181" t="s">
        <v>122</v>
      </c>
      <c r="B48" s="186" t="s">
        <v>250</v>
      </c>
      <c r="C48" s="177"/>
      <c r="D48" s="177"/>
      <c r="F48" s="177"/>
      <c r="G48" s="177"/>
      <c r="H48" s="189"/>
    </row>
    <row r="49" spans="1:8" ht="12.75" customHeight="1">
      <c r="A49" s="181"/>
      <c r="B49" s="177"/>
      <c r="C49" s="177"/>
      <c r="D49" s="177"/>
      <c r="F49" s="177"/>
      <c r="G49" s="177"/>
      <c r="H49" s="177"/>
    </row>
    <row r="50" spans="1:8" ht="12.75" customHeight="1">
      <c r="A50" s="214"/>
      <c r="B50" s="177"/>
      <c r="C50" s="177"/>
      <c r="D50" s="177"/>
      <c r="F50" s="177"/>
      <c r="G50" s="177"/>
      <c r="H50" s="177"/>
    </row>
    <row r="51" spans="1:8" ht="12.75" customHeight="1">
      <c r="A51" s="185"/>
      <c r="B51" s="184" t="s">
        <v>121</v>
      </c>
      <c r="F51" s="177"/>
      <c r="G51" s="177"/>
      <c r="H51" s="177"/>
    </row>
    <row r="52" spans="1:8" ht="12.75" customHeight="1">
      <c r="A52" s="177"/>
      <c r="B52" s="177"/>
      <c r="F52" s="177"/>
      <c r="G52" s="183"/>
      <c r="H52" s="177"/>
    </row>
    <row r="53" spans="1:8" ht="12.75" customHeight="1">
      <c r="A53" s="181" t="s">
        <v>120</v>
      </c>
      <c r="B53" s="180" t="str">
        <f>B36</f>
        <v>Krňoul Daniel</v>
      </c>
      <c r="E53" s="183"/>
      <c r="H53" s="177"/>
    </row>
    <row r="54" spans="1:8" ht="12.75" customHeight="1">
      <c r="A54" s="177"/>
      <c r="B54" s="177"/>
      <c r="C54" s="179"/>
      <c r="E54" s="177"/>
      <c r="H54" s="177"/>
    </row>
    <row r="55" spans="1:8" ht="12.75" customHeight="1">
      <c r="A55" s="177"/>
      <c r="B55" s="177"/>
      <c r="C55" s="192" t="str">
        <f>B53</f>
        <v>Krňoul Daniel</v>
      </c>
      <c r="D55" s="182"/>
      <c r="E55" s="177"/>
      <c r="H55" s="177"/>
    </row>
    <row r="56" spans="1:8" ht="12.75" customHeight="1">
      <c r="A56" s="177"/>
      <c r="B56" s="177"/>
      <c r="C56" s="285" t="s">
        <v>119</v>
      </c>
      <c r="H56" s="177"/>
    </row>
    <row r="57" spans="1:8" ht="12.75" customHeight="1">
      <c r="A57" s="181" t="s">
        <v>118</v>
      </c>
      <c r="B57" s="180" t="s">
        <v>250</v>
      </c>
      <c r="C57" s="179"/>
    </row>
    <row r="58" spans="1:8" ht="12.75" customHeight="1"/>
    <row r="59" spans="1:8" ht="12.75" customHeight="1"/>
    <row r="60" spans="1:8" ht="12.75" customHeight="1"/>
    <row r="61" spans="1:8" ht="12.75" customHeight="1"/>
    <row r="62" spans="1:8" ht="12.75" customHeight="1">
      <c r="A62" s="177"/>
      <c r="B62" s="177"/>
      <c r="D62" s="177"/>
    </row>
    <row r="63" spans="1:8" ht="12.75" customHeight="1">
      <c r="A63" s="178"/>
      <c r="B63" s="177"/>
      <c r="C63" s="177"/>
      <c r="D63" s="177"/>
      <c r="E63" s="177"/>
    </row>
    <row r="64" spans="1:8" ht="12.75" customHeight="1">
      <c r="A64" s="178"/>
      <c r="B64" s="177"/>
      <c r="C64" s="177"/>
      <c r="D64" s="177"/>
      <c r="E64" s="177"/>
    </row>
    <row r="65" spans="1:5" ht="12.75" customHeight="1">
      <c r="A65" s="178"/>
      <c r="B65" s="177"/>
      <c r="C65" s="177"/>
      <c r="D65" s="177"/>
      <c r="E65" s="177"/>
    </row>
    <row r="66" spans="1:5" ht="12.75" customHeight="1">
      <c r="A66" s="178"/>
      <c r="B66" s="177"/>
      <c r="C66" s="177"/>
      <c r="D66" s="177"/>
      <c r="E66" s="177"/>
    </row>
    <row r="67" spans="1:5" ht="12.75" customHeight="1">
      <c r="A67" s="178"/>
      <c r="B67" s="177"/>
      <c r="C67" s="177"/>
      <c r="D67" s="177"/>
      <c r="E67" s="177"/>
    </row>
    <row r="68" spans="1:5" ht="12.75" customHeight="1">
      <c r="A68" s="176"/>
    </row>
    <row r="69" spans="1:5" ht="12.75" customHeight="1"/>
    <row r="70" spans="1:5" ht="12.75" customHeight="1"/>
  </sheetData>
  <mergeCells count="1">
    <mergeCell ref="C1:D1"/>
  </mergeCells>
  <pageMargins left="0.7" right="0.7" top="0.78740157499999996" bottom="0.78740157499999996" header="0.3" footer="0.3"/>
  <pageSetup paperSize="9" fitToHeight="0" orientation="portrait" r:id="rId1"/>
  <headerFooter>
    <oddHeader>&amp;C&amp;"Calibri"&amp;10&amp;KFF8C00C2 - Confidential&amp;1#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P28"/>
  <sheetViews>
    <sheetView workbookViewId="0">
      <selection activeCell="O5" sqref="O5"/>
    </sheetView>
  </sheetViews>
  <sheetFormatPr defaultColWidth="9" defaultRowHeight="15"/>
  <cols>
    <col min="1" max="1" width="4.375" style="223" customWidth="1"/>
    <col min="2" max="14" width="7.625" style="223" customWidth="1"/>
    <col min="15" max="16384" width="9" style="223"/>
  </cols>
  <sheetData>
    <row r="1" spans="1:16" ht="24" thickBot="1">
      <c r="A1" s="228"/>
      <c r="B1" s="537" t="s">
        <v>96</v>
      </c>
      <c r="C1" s="538"/>
      <c r="D1" s="537" t="s">
        <v>86</v>
      </c>
      <c r="E1" s="538"/>
      <c r="F1" s="234" t="str">
        <f>B2</f>
        <v>Čepeláková Adéla</v>
      </c>
      <c r="G1" s="234" t="str">
        <f>B3</f>
        <v>Hašek Dominik</v>
      </c>
      <c r="H1" s="234" t="str">
        <f>B4</f>
        <v xml:space="preserve">Turek Lukáš </v>
      </c>
      <c r="I1" s="234" t="str">
        <f>B5</f>
        <v>Lehnerová Natálie</v>
      </c>
      <c r="J1" s="234" t="str">
        <f>B6</f>
        <v>Jelínek Ladislav</v>
      </c>
      <c r="K1" s="234" t="str">
        <f>B7</f>
        <v xml:space="preserve">Doležel Vojtěch </v>
      </c>
      <c r="L1" s="240" t="s">
        <v>139</v>
      </c>
      <c r="M1" s="241" t="s">
        <v>140</v>
      </c>
      <c r="N1" s="242" t="s">
        <v>141</v>
      </c>
    </row>
    <row r="2" spans="1:16" ht="18.75">
      <c r="A2" s="227">
        <v>1</v>
      </c>
      <c r="B2" s="539" t="s">
        <v>234</v>
      </c>
      <c r="C2" s="540"/>
      <c r="D2" s="541" t="s">
        <v>19</v>
      </c>
      <c r="E2" s="542"/>
      <c r="F2" s="231"/>
      <c r="G2" s="334" t="s">
        <v>106</v>
      </c>
      <c r="H2" s="334" t="s">
        <v>106</v>
      </c>
      <c r="I2" s="334" t="s">
        <v>196</v>
      </c>
      <c r="J2" s="334" t="s">
        <v>193</v>
      </c>
      <c r="K2" s="334" t="s">
        <v>194</v>
      </c>
      <c r="L2" s="340" t="s">
        <v>278</v>
      </c>
      <c r="M2" s="341" t="s">
        <v>204</v>
      </c>
      <c r="N2" s="237" t="s">
        <v>276</v>
      </c>
    </row>
    <row r="3" spans="1:16" ht="18.75">
      <c r="A3" s="225">
        <v>2</v>
      </c>
      <c r="B3" s="543" t="s">
        <v>236</v>
      </c>
      <c r="C3" s="544"/>
      <c r="D3" s="545" t="s">
        <v>41</v>
      </c>
      <c r="E3" s="546"/>
      <c r="F3" s="336" t="s">
        <v>193</v>
      </c>
      <c r="G3" s="232"/>
      <c r="H3" s="336" t="s">
        <v>197</v>
      </c>
      <c r="I3" s="336" t="s">
        <v>193</v>
      </c>
      <c r="J3" s="336" t="s">
        <v>193</v>
      </c>
      <c r="K3" s="336" t="s">
        <v>193</v>
      </c>
      <c r="L3" s="342" t="s">
        <v>201</v>
      </c>
      <c r="M3" s="343" t="s">
        <v>202</v>
      </c>
      <c r="N3" s="238" t="s">
        <v>271</v>
      </c>
      <c r="O3" s="281"/>
    </row>
    <row r="4" spans="1:16" ht="18.75">
      <c r="A4" s="225">
        <v>3</v>
      </c>
      <c r="B4" s="543" t="s">
        <v>247</v>
      </c>
      <c r="C4" s="544"/>
      <c r="D4" s="545" t="s">
        <v>41</v>
      </c>
      <c r="E4" s="546"/>
      <c r="F4" s="336" t="s">
        <v>193</v>
      </c>
      <c r="G4" s="336" t="s">
        <v>196</v>
      </c>
      <c r="H4" s="232"/>
      <c r="I4" s="336" t="s">
        <v>193</v>
      </c>
      <c r="J4" s="336" t="s">
        <v>193</v>
      </c>
      <c r="K4" s="336" t="s">
        <v>193</v>
      </c>
      <c r="L4" s="342" t="s">
        <v>279</v>
      </c>
      <c r="M4" s="343" t="s">
        <v>271</v>
      </c>
      <c r="N4" s="238" t="s">
        <v>202</v>
      </c>
      <c r="O4" s="281"/>
    </row>
    <row r="5" spans="1:16" ht="18.75">
      <c r="A5" s="225">
        <v>4</v>
      </c>
      <c r="B5" s="543" t="s">
        <v>79</v>
      </c>
      <c r="C5" s="544"/>
      <c r="D5" s="545" t="s">
        <v>69</v>
      </c>
      <c r="E5" s="546"/>
      <c r="F5" s="336" t="s">
        <v>197</v>
      </c>
      <c r="G5" s="336" t="s">
        <v>106</v>
      </c>
      <c r="H5" s="336" t="s">
        <v>106</v>
      </c>
      <c r="I5" s="232"/>
      <c r="J5" s="336" t="s">
        <v>193</v>
      </c>
      <c r="K5" s="336" t="s">
        <v>193</v>
      </c>
      <c r="L5" s="342" t="s">
        <v>280</v>
      </c>
      <c r="M5" s="343" t="s">
        <v>203</v>
      </c>
      <c r="N5" s="238" t="s">
        <v>273</v>
      </c>
      <c r="O5" s="281"/>
    </row>
    <row r="6" spans="1:16" ht="18.75">
      <c r="A6" s="225">
        <v>5</v>
      </c>
      <c r="B6" s="543" t="s">
        <v>238</v>
      </c>
      <c r="C6" s="544"/>
      <c r="D6" s="545" t="s">
        <v>41</v>
      </c>
      <c r="E6" s="546"/>
      <c r="F6" s="336" t="s">
        <v>106</v>
      </c>
      <c r="G6" s="336" t="s">
        <v>106</v>
      </c>
      <c r="H6" s="336" t="s">
        <v>106</v>
      </c>
      <c r="I6" s="336" t="s">
        <v>106</v>
      </c>
      <c r="J6" s="232"/>
      <c r="K6" s="336" t="s">
        <v>106</v>
      </c>
      <c r="L6" s="342" t="s">
        <v>281</v>
      </c>
      <c r="M6" s="343" t="s">
        <v>205</v>
      </c>
      <c r="N6" s="238" t="s">
        <v>269</v>
      </c>
    </row>
    <row r="7" spans="1:16" ht="19.5" thickBot="1">
      <c r="A7" s="226">
        <v>6</v>
      </c>
      <c r="B7" s="547" t="s">
        <v>248</v>
      </c>
      <c r="C7" s="548"/>
      <c r="D7" s="549" t="s">
        <v>26</v>
      </c>
      <c r="E7" s="550"/>
      <c r="F7" s="335" t="s">
        <v>195</v>
      </c>
      <c r="G7" s="335" t="s">
        <v>106</v>
      </c>
      <c r="H7" s="335" t="s">
        <v>106</v>
      </c>
      <c r="I7" s="335" t="s">
        <v>106</v>
      </c>
      <c r="J7" s="335" t="s">
        <v>193</v>
      </c>
      <c r="K7" s="233"/>
      <c r="L7" s="344" t="s">
        <v>282</v>
      </c>
      <c r="M7" s="345" t="s">
        <v>268</v>
      </c>
      <c r="N7" s="239" t="s">
        <v>277</v>
      </c>
    </row>
    <row r="10" spans="1:16">
      <c r="B10" s="224" t="s">
        <v>142</v>
      </c>
      <c r="C10" s="230" t="s">
        <v>143</v>
      </c>
      <c r="D10" s="223" t="str">
        <f>B2</f>
        <v>Čepeláková Adéla</v>
      </c>
      <c r="G10" s="223" t="str">
        <f>B7</f>
        <v xml:space="preserve">Doležel Vojtěch </v>
      </c>
      <c r="J10" s="223" t="str">
        <f>B3</f>
        <v>Hašek Dominik</v>
      </c>
      <c r="L10" s="223">
        <v>-6</v>
      </c>
      <c r="M10" s="223">
        <v>-6</v>
      </c>
      <c r="N10" s="223">
        <v>7</v>
      </c>
      <c r="O10" s="223">
        <v>11</v>
      </c>
      <c r="P10" s="223">
        <v>7</v>
      </c>
    </row>
    <row r="11" spans="1:16">
      <c r="C11" s="230" t="s">
        <v>146</v>
      </c>
      <c r="D11" s="223" t="str">
        <f>B3</f>
        <v>Hašek Dominik</v>
      </c>
      <c r="G11" s="223" t="str">
        <f>B6</f>
        <v>Jelínek Ladislav</v>
      </c>
      <c r="J11" s="223" t="str">
        <f>B4</f>
        <v xml:space="preserve">Turek Lukáš </v>
      </c>
      <c r="L11" s="223">
        <v>-1</v>
      </c>
      <c r="M11" s="223">
        <v>-2</v>
      </c>
      <c r="N11" s="223">
        <v>-3</v>
      </c>
    </row>
    <row r="12" spans="1:16">
      <c r="C12" s="230" t="s">
        <v>148</v>
      </c>
      <c r="D12" s="223" t="str">
        <f>B4</f>
        <v xml:space="preserve">Turek Lukáš </v>
      </c>
      <c r="G12" s="223" t="str">
        <f>B5</f>
        <v>Lehnerová Natálie</v>
      </c>
      <c r="J12" s="223" t="str">
        <f>B7</f>
        <v xml:space="preserve">Doležel Vojtěch </v>
      </c>
      <c r="L12" s="223">
        <v>-7</v>
      </c>
      <c r="M12" s="223">
        <v>-3</v>
      </c>
      <c r="N12" s="223">
        <v>-9</v>
      </c>
    </row>
    <row r="13" spans="1:16">
      <c r="C13" s="230"/>
    </row>
    <row r="14" spans="1:16">
      <c r="B14" s="224" t="s">
        <v>150</v>
      </c>
      <c r="C14" s="229" t="s">
        <v>151</v>
      </c>
      <c r="D14" s="223" t="str">
        <f>B7</f>
        <v xml:space="preserve">Doležel Vojtěch </v>
      </c>
      <c r="G14" s="223" t="str">
        <f>B5</f>
        <v>Lehnerová Natálie</v>
      </c>
      <c r="J14" s="223" t="str">
        <f>B6</f>
        <v>Jelínek Ladislav</v>
      </c>
      <c r="L14" s="223">
        <v>9</v>
      </c>
      <c r="M14" s="223">
        <v>6</v>
      </c>
      <c r="N14" s="223">
        <v>5</v>
      </c>
    </row>
    <row r="15" spans="1:16">
      <c r="C15" s="230" t="s">
        <v>154</v>
      </c>
      <c r="D15" s="223" t="str">
        <f>B6</f>
        <v>Jelínek Ladislav</v>
      </c>
      <c r="G15" s="223" t="str">
        <f>B4</f>
        <v xml:space="preserve">Turek Lukáš </v>
      </c>
      <c r="J15" s="223" t="str">
        <f>B2</f>
        <v>Čepeláková Adéla</v>
      </c>
      <c r="L15" s="223">
        <v>2</v>
      </c>
      <c r="M15" s="223">
        <v>4</v>
      </c>
      <c r="N15" s="223">
        <v>5</v>
      </c>
    </row>
    <row r="16" spans="1:16">
      <c r="C16" s="229" t="s">
        <v>156</v>
      </c>
      <c r="D16" s="223" t="str">
        <f>B2</f>
        <v>Čepeláková Adéla</v>
      </c>
      <c r="G16" s="223" t="str">
        <f>B3</f>
        <v>Hašek Dominik</v>
      </c>
      <c r="J16" s="223" t="str">
        <f>B5</f>
        <v>Lehnerová Natálie</v>
      </c>
      <c r="L16" s="223">
        <v>4</v>
      </c>
      <c r="M16" s="223">
        <v>6</v>
      </c>
      <c r="N16" s="223">
        <v>2</v>
      </c>
    </row>
    <row r="17" spans="2:15">
      <c r="C17" s="229"/>
    </row>
    <row r="18" spans="2:15">
      <c r="B18" s="224" t="s">
        <v>158</v>
      </c>
      <c r="C18" s="229" t="s">
        <v>159</v>
      </c>
      <c r="D18" s="223" t="str">
        <f>B3</f>
        <v>Hašek Dominik</v>
      </c>
      <c r="G18" s="223" t="str">
        <f>B7</f>
        <v xml:space="preserve">Doležel Vojtěch </v>
      </c>
      <c r="J18" s="223" t="str">
        <f>B4</f>
        <v xml:space="preserve">Turek Lukáš </v>
      </c>
      <c r="L18" s="223">
        <v>-3</v>
      </c>
      <c r="M18" s="223">
        <v>-8</v>
      </c>
      <c r="N18" s="223">
        <v>-2</v>
      </c>
    </row>
    <row r="19" spans="2:15">
      <c r="C19" s="229" t="s">
        <v>160</v>
      </c>
      <c r="D19" s="223" t="str">
        <f>B4</f>
        <v xml:space="preserve">Turek Lukáš </v>
      </c>
      <c r="G19" s="223" t="str">
        <f>B2</f>
        <v>Čepeláková Adéla</v>
      </c>
      <c r="J19" s="223" t="str">
        <f>G20</f>
        <v>Jelínek Ladislav</v>
      </c>
      <c r="L19" s="223">
        <v>-5</v>
      </c>
      <c r="M19" s="223">
        <v>-5</v>
      </c>
      <c r="N19" s="223">
        <v>-9</v>
      </c>
    </row>
    <row r="20" spans="2:15">
      <c r="C20" s="229" t="s">
        <v>161</v>
      </c>
      <c r="D20" s="223" t="str">
        <f>B5</f>
        <v>Lehnerová Natálie</v>
      </c>
      <c r="G20" s="223" t="str">
        <f>B6</f>
        <v>Jelínek Ladislav</v>
      </c>
      <c r="J20" s="223" t="str">
        <f>D22</f>
        <v xml:space="preserve">Doležel Vojtěch </v>
      </c>
      <c r="L20" s="223">
        <v>-8</v>
      </c>
      <c r="M20" s="223">
        <v>-7</v>
      </c>
      <c r="N20" s="223">
        <v>-6</v>
      </c>
    </row>
    <row r="22" spans="2:15">
      <c r="B22" s="224" t="s">
        <v>144</v>
      </c>
      <c r="C22" s="229" t="s">
        <v>145</v>
      </c>
      <c r="D22" s="223" t="str">
        <f>B7</f>
        <v xml:space="preserve">Doležel Vojtěch </v>
      </c>
      <c r="G22" s="223" t="str">
        <f>B6</f>
        <v>Jelínek Ladislav</v>
      </c>
      <c r="J22" s="223" t="str">
        <f>G23</f>
        <v>Lehnerová Natálie</v>
      </c>
      <c r="L22" s="223">
        <v>-7</v>
      </c>
      <c r="M22" s="223">
        <v>-3</v>
      </c>
      <c r="N22" s="223">
        <v>-4</v>
      </c>
    </row>
    <row r="23" spans="2:15">
      <c r="C23" s="229" t="s">
        <v>147</v>
      </c>
      <c r="D23" s="223" t="str">
        <f>B2</f>
        <v>Čepeláková Adéla</v>
      </c>
      <c r="G23" s="223" t="str">
        <f>B5</f>
        <v>Lehnerová Natálie</v>
      </c>
      <c r="J23" s="223" t="str">
        <f>B3</f>
        <v>Hašek Dominik</v>
      </c>
      <c r="L23" s="223">
        <v>7</v>
      </c>
      <c r="M23" s="223">
        <v>6</v>
      </c>
      <c r="N23" s="223">
        <v>-7</v>
      </c>
      <c r="O23" s="223">
        <v>4</v>
      </c>
    </row>
    <row r="24" spans="2:15">
      <c r="C24" s="229" t="s">
        <v>149</v>
      </c>
      <c r="D24" s="223" t="str">
        <f>B3</f>
        <v>Hašek Dominik</v>
      </c>
      <c r="G24" s="223" t="str">
        <f>B4</f>
        <v xml:space="preserve">Turek Lukáš </v>
      </c>
      <c r="J24" s="223" t="str">
        <f>G28</f>
        <v>Čepeláková Adéla</v>
      </c>
      <c r="L24" s="223">
        <v>8</v>
      </c>
      <c r="M24" s="223">
        <v>-4</v>
      </c>
      <c r="N24" s="223">
        <v>-7</v>
      </c>
      <c r="O24" s="223">
        <v>-11</v>
      </c>
    </row>
    <row r="25" spans="2:15">
      <c r="C25" s="229"/>
    </row>
    <row r="26" spans="2:15">
      <c r="B26" s="224" t="s">
        <v>152</v>
      </c>
      <c r="C26" s="229" t="s">
        <v>153</v>
      </c>
      <c r="D26" s="223" t="str">
        <f>B4</f>
        <v xml:space="preserve">Turek Lukáš </v>
      </c>
      <c r="G26" s="223" t="str">
        <f>B7</f>
        <v xml:space="preserve">Doležel Vojtěch </v>
      </c>
      <c r="J26" s="223" t="str">
        <f>D27</f>
        <v>Lehnerová Natálie</v>
      </c>
      <c r="L26" s="223">
        <v>-7</v>
      </c>
      <c r="M26" s="223">
        <v>-3</v>
      </c>
      <c r="N26" s="223">
        <v>-9</v>
      </c>
    </row>
    <row r="27" spans="2:15">
      <c r="C27" s="229" t="s">
        <v>155</v>
      </c>
      <c r="D27" s="223" t="str">
        <f>B5</f>
        <v>Lehnerová Natálie</v>
      </c>
      <c r="G27" s="223" t="str">
        <f>B3</f>
        <v>Hašek Dominik</v>
      </c>
      <c r="J27" s="223" t="str">
        <f>D28</f>
        <v>Jelínek Ladislav</v>
      </c>
      <c r="L27" s="223">
        <v>5</v>
      </c>
      <c r="M27" s="223">
        <v>4</v>
      </c>
      <c r="N27" s="223">
        <v>7</v>
      </c>
    </row>
    <row r="28" spans="2:15">
      <c r="C28" s="229" t="s">
        <v>157</v>
      </c>
      <c r="D28" s="223" t="str">
        <f>B6</f>
        <v>Jelínek Ladislav</v>
      </c>
      <c r="G28" s="223" t="str">
        <f>B2</f>
        <v>Čepeláková Adéla</v>
      </c>
      <c r="J28" s="223" t="str">
        <f>G26</f>
        <v xml:space="preserve">Doležel Vojtěch </v>
      </c>
      <c r="L28" s="223">
        <v>5</v>
      </c>
      <c r="M28" s="223">
        <v>7</v>
      </c>
      <c r="N28" s="223">
        <v>10</v>
      </c>
    </row>
  </sheetData>
  <mergeCells count="14">
    <mergeCell ref="B7:C7"/>
    <mergeCell ref="D7:E7"/>
    <mergeCell ref="B4:C4"/>
    <mergeCell ref="D4:E4"/>
    <mergeCell ref="B5:C5"/>
    <mergeCell ref="D5:E5"/>
    <mergeCell ref="B6:C6"/>
    <mergeCell ref="D6:E6"/>
    <mergeCell ref="B1:C1"/>
    <mergeCell ref="D1:E1"/>
    <mergeCell ref="B2:C2"/>
    <mergeCell ref="D2:E2"/>
    <mergeCell ref="B3:C3"/>
    <mergeCell ref="D3:E3"/>
  </mergeCells>
  <pageMargins left="0.7" right="0.7" top="0.78740157499999996" bottom="0.78740157499999996" header="0.3" footer="0.3"/>
  <pageSetup paperSize="9" orientation="landscape" r:id="rId1"/>
  <headerFooter>
    <oddHeader>&amp;C&amp;"Calibri"&amp;10&amp;KFF8C00C2 - Confidential&amp;1#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P27"/>
  <sheetViews>
    <sheetView workbookViewId="0">
      <selection activeCell="Q8" sqref="Q8"/>
    </sheetView>
  </sheetViews>
  <sheetFormatPr defaultColWidth="9" defaultRowHeight="15"/>
  <cols>
    <col min="1" max="1" width="4.375" style="223" customWidth="1"/>
    <col min="2" max="14" width="7.625" style="223" customWidth="1"/>
    <col min="15" max="16384" width="9" style="223"/>
  </cols>
  <sheetData>
    <row r="1" spans="1:16" ht="24" thickBot="1">
      <c r="A1" s="228"/>
      <c r="B1" s="537" t="s">
        <v>96</v>
      </c>
      <c r="C1" s="538"/>
      <c r="D1" s="537" t="s">
        <v>86</v>
      </c>
      <c r="E1" s="538"/>
      <c r="F1" s="234" t="str">
        <f>B2</f>
        <v>Jandík Lukáš</v>
      </c>
      <c r="G1" s="234" t="str">
        <f>B3</f>
        <v>Boháčová Anežka</v>
      </c>
      <c r="H1" s="234" t="str">
        <f>B4</f>
        <v>Brokeš Matyáš</v>
      </c>
      <c r="I1" s="234" t="str">
        <f>B5</f>
        <v>Lev David</v>
      </c>
      <c r="J1" s="234" t="str">
        <f>B6</f>
        <v>Rollová Sofie</v>
      </c>
      <c r="K1" s="234" t="str">
        <f>B7</f>
        <v>x</v>
      </c>
      <c r="L1" s="240" t="s">
        <v>139</v>
      </c>
      <c r="M1" s="241" t="s">
        <v>140</v>
      </c>
      <c r="N1" s="242" t="s">
        <v>141</v>
      </c>
    </row>
    <row r="2" spans="1:16" ht="18.75">
      <c r="A2" s="227">
        <v>1</v>
      </c>
      <c r="B2" s="539" t="s">
        <v>237</v>
      </c>
      <c r="C2" s="540"/>
      <c r="D2" s="541" t="s">
        <v>26</v>
      </c>
      <c r="E2" s="542"/>
      <c r="F2" s="231"/>
      <c r="G2" s="334" t="s">
        <v>106</v>
      </c>
      <c r="H2" s="334" t="s">
        <v>106</v>
      </c>
      <c r="I2" s="334" t="s">
        <v>106</v>
      </c>
      <c r="J2" s="334" t="s">
        <v>106</v>
      </c>
      <c r="K2" s="276"/>
      <c r="L2" s="340" t="s">
        <v>267</v>
      </c>
      <c r="M2" s="341" t="s">
        <v>268</v>
      </c>
      <c r="N2" s="237" t="s">
        <v>269</v>
      </c>
    </row>
    <row r="3" spans="1:16" ht="18.75">
      <c r="A3" s="225">
        <v>2</v>
      </c>
      <c r="B3" s="543" t="s">
        <v>232</v>
      </c>
      <c r="C3" s="544"/>
      <c r="D3" s="545" t="s">
        <v>41</v>
      </c>
      <c r="E3" s="546"/>
      <c r="F3" s="336" t="s">
        <v>193</v>
      </c>
      <c r="G3" s="232"/>
      <c r="H3" s="336" t="s">
        <v>106</v>
      </c>
      <c r="I3" s="336" t="s">
        <v>193</v>
      </c>
      <c r="J3" s="336" t="s">
        <v>194</v>
      </c>
      <c r="K3" s="275"/>
      <c r="L3" s="342" t="s">
        <v>270</v>
      </c>
      <c r="M3" s="343" t="s">
        <v>271</v>
      </c>
      <c r="N3" s="238" t="s">
        <v>277</v>
      </c>
      <c r="O3" s="281"/>
    </row>
    <row r="4" spans="1:16" ht="18.75">
      <c r="A4" s="225">
        <v>3</v>
      </c>
      <c r="B4" s="543" t="s">
        <v>233</v>
      </c>
      <c r="C4" s="544"/>
      <c r="D4" s="545" t="s">
        <v>171</v>
      </c>
      <c r="E4" s="546"/>
      <c r="F4" s="336" t="s">
        <v>193</v>
      </c>
      <c r="G4" s="336" t="s">
        <v>193</v>
      </c>
      <c r="H4" s="232"/>
      <c r="I4" s="336" t="s">
        <v>193</v>
      </c>
      <c r="J4" s="336" t="s">
        <v>195</v>
      </c>
      <c r="K4" s="275"/>
      <c r="L4" s="342" t="s">
        <v>272</v>
      </c>
      <c r="M4" s="343" t="s">
        <v>273</v>
      </c>
      <c r="N4" s="238" t="s">
        <v>202</v>
      </c>
      <c r="O4" s="281"/>
    </row>
    <row r="5" spans="1:16" ht="18.75">
      <c r="A5" s="225">
        <v>4</v>
      </c>
      <c r="B5" s="543" t="s">
        <v>239</v>
      </c>
      <c r="C5" s="544"/>
      <c r="D5" s="545" t="s">
        <v>240</v>
      </c>
      <c r="E5" s="546"/>
      <c r="F5" s="336" t="s">
        <v>193</v>
      </c>
      <c r="G5" s="336" t="s">
        <v>106</v>
      </c>
      <c r="H5" s="336" t="s">
        <v>106</v>
      </c>
      <c r="I5" s="232"/>
      <c r="J5" s="336" t="s">
        <v>106</v>
      </c>
      <c r="K5" s="275"/>
      <c r="L5" s="342" t="s">
        <v>274</v>
      </c>
      <c r="M5" s="343" t="s">
        <v>203</v>
      </c>
      <c r="N5" s="238" t="s">
        <v>276</v>
      </c>
      <c r="O5" s="281"/>
    </row>
    <row r="6" spans="1:16" ht="18.75">
      <c r="A6" s="225">
        <v>5</v>
      </c>
      <c r="B6" s="543" t="s">
        <v>241</v>
      </c>
      <c r="C6" s="544"/>
      <c r="D6" s="545" t="s">
        <v>41</v>
      </c>
      <c r="E6" s="546"/>
      <c r="F6" s="336" t="s">
        <v>193</v>
      </c>
      <c r="G6" s="336" t="s">
        <v>195</v>
      </c>
      <c r="H6" s="336" t="s">
        <v>194</v>
      </c>
      <c r="I6" s="336" t="s">
        <v>193</v>
      </c>
      <c r="J6" s="232"/>
      <c r="K6" s="275"/>
      <c r="L6" s="342" t="s">
        <v>275</v>
      </c>
      <c r="M6" s="343" t="s">
        <v>202</v>
      </c>
      <c r="N6" s="238" t="s">
        <v>273</v>
      </c>
    </row>
    <row r="7" spans="1:16" ht="19.5" thickBot="1">
      <c r="A7" s="226">
        <v>6</v>
      </c>
      <c r="B7" s="547" t="s">
        <v>200</v>
      </c>
      <c r="C7" s="548"/>
      <c r="D7" s="551"/>
      <c r="E7" s="550"/>
      <c r="F7" s="277"/>
      <c r="G7" s="277"/>
      <c r="H7" s="277"/>
      <c r="I7" s="277"/>
      <c r="J7" s="277"/>
      <c r="K7" s="233"/>
      <c r="L7" s="278"/>
      <c r="M7" s="279"/>
      <c r="N7" s="239"/>
    </row>
    <row r="10" spans="1:16">
      <c r="B10" s="224" t="s">
        <v>142</v>
      </c>
      <c r="C10" s="230" t="s">
        <v>146</v>
      </c>
      <c r="D10" s="223" t="str">
        <f>B3</f>
        <v>Boháčová Anežka</v>
      </c>
      <c r="G10" s="223" t="str">
        <f>B6</f>
        <v>Rollová Sofie</v>
      </c>
      <c r="J10" s="223" t="str">
        <f>B4</f>
        <v>Brokeš Matyáš</v>
      </c>
      <c r="L10" s="223">
        <v>-9</v>
      </c>
      <c r="M10" s="223">
        <v>8</v>
      </c>
      <c r="N10" s="223">
        <v>-10</v>
      </c>
      <c r="O10" s="223">
        <v>7</v>
      </c>
      <c r="P10" s="223">
        <v>9</v>
      </c>
    </row>
    <row r="11" spans="1:16">
      <c r="C11" s="230" t="s">
        <v>148</v>
      </c>
      <c r="D11" s="223" t="str">
        <f>B4</f>
        <v>Brokeš Matyáš</v>
      </c>
      <c r="G11" s="223" t="str">
        <f>B5</f>
        <v>Lev David</v>
      </c>
      <c r="J11" s="223" t="str">
        <f>G10</f>
        <v>Rollová Sofie</v>
      </c>
      <c r="L11" s="223">
        <v>-2</v>
      </c>
      <c r="M11" s="223">
        <v>-2</v>
      </c>
      <c r="N11" s="223">
        <v>-2</v>
      </c>
    </row>
    <row r="13" spans="1:16">
      <c r="C13" s="230"/>
    </row>
    <row r="14" spans="1:16">
      <c r="B14" s="224" t="s">
        <v>150</v>
      </c>
      <c r="C14" s="230" t="s">
        <v>154</v>
      </c>
      <c r="D14" s="223" t="str">
        <f>B6</f>
        <v>Rollová Sofie</v>
      </c>
      <c r="G14" s="223" t="str">
        <f>B4</f>
        <v>Brokeš Matyáš</v>
      </c>
      <c r="J14" s="223" t="str">
        <f>B2</f>
        <v>Jandík Lukáš</v>
      </c>
      <c r="L14" s="223">
        <v>6</v>
      </c>
      <c r="M14" s="223">
        <v>10</v>
      </c>
      <c r="N14" s="223">
        <v>-6</v>
      </c>
      <c r="O14" s="223">
        <v>-5</v>
      </c>
      <c r="P14" s="223">
        <v>6</v>
      </c>
    </row>
    <row r="15" spans="1:16">
      <c r="C15" s="229" t="s">
        <v>156</v>
      </c>
      <c r="D15" s="223" t="str">
        <f>B2</f>
        <v>Jandík Lukáš</v>
      </c>
      <c r="G15" s="223" t="str">
        <f>B3</f>
        <v>Boháčová Anežka</v>
      </c>
      <c r="J15" s="223" t="str">
        <f>B5</f>
        <v>Lev David</v>
      </c>
      <c r="L15" s="223">
        <v>6</v>
      </c>
      <c r="M15" s="223">
        <v>5</v>
      </c>
      <c r="N15" s="223">
        <v>4</v>
      </c>
    </row>
    <row r="17" spans="2:14">
      <c r="C17" s="229"/>
    </row>
    <row r="18" spans="2:14">
      <c r="B18" s="224" t="s">
        <v>158</v>
      </c>
      <c r="C18" s="229" t="s">
        <v>160</v>
      </c>
      <c r="D18" s="223" t="str">
        <f>B4</f>
        <v>Brokeš Matyáš</v>
      </c>
      <c r="G18" s="223" t="str">
        <f>B2</f>
        <v>Jandík Lukáš</v>
      </c>
      <c r="J18" s="223" t="str">
        <f>B3</f>
        <v>Boháčová Anežka</v>
      </c>
      <c r="L18" s="223">
        <v>-5</v>
      </c>
      <c r="M18" s="223">
        <v>-5</v>
      </c>
      <c r="N18" s="223">
        <v>-7</v>
      </c>
    </row>
    <row r="19" spans="2:14">
      <c r="C19" s="229" t="s">
        <v>161</v>
      </c>
      <c r="D19" s="223" t="str">
        <f>B5</f>
        <v>Lev David</v>
      </c>
      <c r="G19" s="223" t="str">
        <f>B6</f>
        <v>Rollová Sofie</v>
      </c>
      <c r="J19" s="223" t="str">
        <f>B4</f>
        <v>Brokeš Matyáš</v>
      </c>
      <c r="L19" s="223">
        <v>6</v>
      </c>
      <c r="M19" s="223">
        <v>2</v>
      </c>
      <c r="N19" s="223">
        <v>5</v>
      </c>
    </row>
    <row r="22" spans="2:14">
      <c r="B22" s="224" t="s">
        <v>144</v>
      </c>
      <c r="C22" s="229" t="s">
        <v>147</v>
      </c>
      <c r="D22" s="223" t="str">
        <f>B2</f>
        <v>Jandík Lukáš</v>
      </c>
      <c r="G22" s="223" t="str">
        <f>B5</f>
        <v>Lev David</v>
      </c>
      <c r="J22" s="223" t="str">
        <f>B3</f>
        <v>Boháčová Anežka</v>
      </c>
      <c r="L22" s="223">
        <v>2</v>
      </c>
      <c r="M22" s="223">
        <v>4</v>
      </c>
      <c r="N22" s="223">
        <v>6</v>
      </c>
    </row>
    <row r="23" spans="2:14">
      <c r="C23" s="229" t="s">
        <v>149</v>
      </c>
      <c r="D23" s="223" t="str">
        <f>B3</f>
        <v>Boháčová Anežka</v>
      </c>
      <c r="G23" s="223" t="str">
        <f>B4</f>
        <v>Brokeš Matyáš</v>
      </c>
      <c r="J23" s="223" t="str">
        <f>G27</f>
        <v>Jandík Lukáš</v>
      </c>
      <c r="L23" s="223">
        <v>5</v>
      </c>
      <c r="M23" s="223">
        <v>9</v>
      </c>
      <c r="N23" s="223">
        <v>6</v>
      </c>
    </row>
    <row r="25" spans="2:14">
      <c r="C25" s="229"/>
    </row>
    <row r="26" spans="2:14">
      <c r="B26" s="224" t="s">
        <v>152</v>
      </c>
      <c r="C26" s="229" t="s">
        <v>155</v>
      </c>
      <c r="D26" s="223" t="str">
        <f>B5</f>
        <v>Lev David</v>
      </c>
      <c r="G26" s="223" t="str">
        <f>B3</f>
        <v>Boháčová Anežka</v>
      </c>
      <c r="J26" s="223" t="str">
        <f>D27</f>
        <v>Rollová Sofie</v>
      </c>
      <c r="L26" s="223">
        <v>0</v>
      </c>
      <c r="M26" s="223">
        <v>7</v>
      </c>
      <c r="N26" s="223">
        <v>2</v>
      </c>
    </row>
    <row r="27" spans="2:14">
      <c r="C27" s="229" t="s">
        <v>157</v>
      </c>
      <c r="D27" s="223" t="str">
        <f>B6</f>
        <v>Rollová Sofie</v>
      </c>
      <c r="G27" s="223" t="str">
        <f>B2</f>
        <v>Jandík Lukáš</v>
      </c>
      <c r="J27" s="223" t="str">
        <f>B5</f>
        <v>Lev David</v>
      </c>
      <c r="L27" s="223">
        <v>-4</v>
      </c>
      <c r="M27" s="223">
        <v>-5</v>
      </c>
      <c r="N27" s="223">
        <v>-8</v>
      </c>
    </row>
  </sheetData>
  <mergeCells count="14">
    <mergeCell ref="B7:C7"/>
    <mergeCell ref="D7:E7"/>
    <mergeCell ref="B4:C4"/>
    <mergeCell ref="D4:E4"/>
    <mergeCell ref="B5:C5"/>
    <mergeCell ref="D5:E5"/>
    <mergeCell ref="B6:C6"/>
    <mergeCell ref="D6:E6"/>
    <mergeCell ref="B1:C1"/>
    <mergeCell ref="D1:E1"/>
    <mergeCell ref="B2:C2"/>
    <mergeCell ref="D2:E2"/>
    <mergeCell ref="B3:C3"/>
    <mergeCell ref="D3:E3"/>
  </mergeCells>
  <pageMargins left="0.7" right="0.7" top="0.78740157499999996" bottom="0.78740157499999996" header="0.3" footer="0.3"/>
  <pageSetup paperSize="9" orientation="landscape" r:id="rId1"/>
  <headerFooter>
    <oddHeader>&amp;C&amp;"Calibri"&amp;10&amp;KFF8C00C2 - Confidential&amp;1#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F45"/>
  <sheetViews>
    <sheetView topLeftCell="A31" zoomScale="115" zoomScaleNormal="115" workbookViewId="0">
      <selection activeCell="Q6" sqref="Q6"/>
    </sheetView>
  </sheetViews>
  <sheetFormatPr defaultRowHeight="15.75"/>
  <cols>
    <col min="1" max="1" width="3.875" customWidth="1"/>
    <col min="2" max="7" width="2.5" customWidth="1"/>
    <col min="8" max="9" width="7.375" customWidth="1"/>
    <col min="10" max="14" width="2.5" customWidth="1"/>
    <col min="15" max="16" width="2.75" customWidth="1"/>
    <col min="17" max="17" width="3" bestFit="1" customWidth="1"/>
    <col min="18" max="18" width="2.5" customWidth="1"/>
    <col min="19" max="20" width="1.25" customWidth="1"/>
    <col min="21" max="21" width="2.375" customWidth="1"/>
    <col min="22" max="22" width="1.25" customWidth="1"/>
    <col min="23" max="23" width="1.75" customWidth="1"/>
    <col min="24" max="25" width="1.25" customWidth="1"/>
    <col min="26" max="26" width="1.875" customWidth="1"/>
    <col min="27" max="28" width="2.5" customWidth="1"/>
    <col min="29" max="29" width="1.25" customWidth="1"/>
    <col min="30" max="31" width="2.5" customWidth="1"/>
    <col min="32" max="32" width="3.625" customWidth="1"/>
  </cols>
  <sheetData>
    <row r="1" spans="1:32" ht="27.75" thickTop="1" thickBot="1">
      <c r="A1" s="405" t="s">
        <v>81</v>
      </c>
      <c r="B1" s="406"/>
      <c r="C1" s="406"/>
      <c r="D1" s="406"/>
      <c r="E1" s="554" t="s">
        <v>147</v>
      </c>
      <c r="F1" s="555"/>
      <c r="G1" s="409">
        <f>Preslist!C4</f>
        <v>45550</v>
      </c>
      <c r="H1" s="410"/>
      <c r="I1" s="410"/>
      <c r="J1" s="411"/>
      <c r="K1" s="412" t="s">
        <v>2</v>
      </c>
      <c r="L1" s="413"/>
      <c r="M1" s="413"/>
      <c r="N1" s="413"/>
      <c r="O1" s="414"/>
      <c r="P1" s="415" t="s">
        <v>83</v>
      </c>
      <c r="Q1" s="416"/>
      <c r="R1" s="416"/>
      <c r="S1" s="417" t="s">
        <v>189</v>
      </c>
      <c r="T1" s="416"/>
      <c r="U1" s="416"/>
      <c r="V1" s="416"/>
      <c r="W1" s="416"/>
      <c r="X1" s="416"/>
      <c r="Y1" s="418"/>
      <c r="Z1" s="390" t="s">
        <v>84</v>
      </c>
      <c r="AA1" s="390"/>
      <c r="AB1" s="390"/>
      <c r="AC1" s="103"/>
      <c r="AD1" s="391"/>
      <c r="AE1" s="391"/>
      <c r="AF1" s="392"/>
    </row>
    <row r="2" spans="1:32" ht="25.5" thickTop="1" thickBot="1">
      <c r="A2" s="104" t="s">
        <v>85</v>
      </c>
      <c r="B2" s="393" t="s">
        <v>10</v>
      </c>
      <c r="C2" s="394"/>
      <c r="D2" s="394"/>
      <c r="E2" s="394"/>
      <c r="F2" s="394"/>
      <c r="G2" s="394"/>
      <c r="H2" s="394" t="s">
        <v>86</v>
      </c>
      <c r="I2" s="395"/>
      <c r="J2" s="396">
        <f>A3</f>
        <v>85</v>
      </c>
      <c r="K2" s="396"/>
      <c r="L2" s="396"/>
      <c r="M2" s="397">
        <f>A4</f>
        <v>87</v>
      </c>
      <c r="N2" s="396"/>
      <c r="O2" s="398"/>
      <c r="P2" s="396">
        <f>A5</f>
        <v>84</v>
      </c>
      <c r="Q2" s="396"/>
      <c r="R2" s="396"/>
      <c r="S2" s="397">
        <f>A6</f>
        <v>81</v>
      </c>
      <c r="T2" s="396"/>
      <c r="U2" s="396"/>
      <c r="V2" s="396"/>
      <c r="W2" s="399"/>
      <c r="X2" s="400" t="s">
        <v>87</v>
      </c>
      <c r="Y2" s="401"/>
      <c r="Z2" s="105" t="s">
        <v>88</v>
      </c>
      <c r="AA2" s="106" t="s">
        <v>89</v>
      </c>
      <c r="AB2" s="402" t="s">
        <v>90</v>
      </c>
      <c r="AC2" s="403"/>
      <c r="AD2" s="404"/>
      <c r="AE2" s="107" t="s">
        <v>91</v>
      </c>
      <c r="AF2" s="108" t="s">
        <v>88</v>
      </c>
    </row>
    <row r="3" spans="1:32" ht="21" thickTop="1">
      <c r="A3" s="109">
        <v>85</v>
      </c>
      <c r="B3" s="534" t="s">
        <v>238</v>
      </c>
      <c r="C3" s="430"/>
      <c r="D3" s="430"/>
      <c r="E3" s="430"/>
      <c r="F3" s="430"/>
      <c r="G3" s="430"/>
      <c r="H3" s="431" t="s">
        <v>41</v>
      </c>
      <c r="I3" s="432"/>
      <c r="J3" s="390"/>
      <c r="K3" s="390"/>
      <c r="L3" s="390"/>
      <c r="M3" s="110">
        <f>W12</f>
        <v>3</v>
      </c>
      <c r="N3" s="111" t="s">
        <v>92</v>
      </c>
      <c r="O3" s="112">
        <f>Y12</f>
        <v>0</v>
      </c>
      <c r="P3" s="111">
        <f>Y14</f>
        <v>3</v>
      </c>
      <c r="Q3" s="111" t="s">
        <v>92</v>
      </c>
      <c r="R3" s="111">
        <f>W14</f>
        <v>0</v>
      </c>
      <c r="S3" s="433">
        <f>W9</f>
        <v>3</v>
      </c>
      <c r="T3" s="434"/>
      <c r="U3" s="111" t="s">
        <v>92</v>
      </c>
      <c r="V3" s="434">
        <f>Y9</f>
        <v>0</v>
      </c>
      <c r="W3" s="435"/>
      <c r="X3" s="419">
        <f>COUNTIF(M3,"=3")+COUNTIF(P3,"=3")+COUNTIF(S3,"=3")</f>
        <v>3</v>
      </c>
      <c r="Y3" s="420"/>
      <c r="Z3" s="115">
        <f>COUNTIF(O3,"=3")+COUNTIF(R3,"=3")+COUNTIF(V3,"=3")</f>
        <v>0</v>
      </c>
      <c r="AA3" s="116">
        <v>0</v>
      </c>
      <c r="AB3" s="114">
        <f>M3+P3+S3</f>
        <v>9</v>
      </c>
      <c r="AC3" s="103" t="s">
        <v>92</v>
      </c>
      <c r="AD3" s="113">
        <f>O3+R3+V3</f>
        <v>0</v>
      </c>
      <c r="AE3" s="117">
        <f>X3*2+Z3*1</f>
        <v>6</v>
      </c>
      <c r="AF3" s="118">
        <f>RANK(AE3,AE$3:AE$6)</f>
        <v>1</v>
      </c>
    </row>
    <row r="4" spans="1:32" ht="20.25">
      <c r="A4" s="119">
        <v>87</v>
      </c>
      <c r="B4" s="529" t="str">
        <f>VLOOKUP(A4,Preslist!A7:D92,3)</f>
        <v>Lev David</v>
      </c>
      <c r="C4" s="529"/>
      <c r="D4" s="529"/>
      <c r="E4" s="529"/>
      <c r="F4" s="529"/>
      <c r="G4" s="529"/>
      <c r="H4" s="422" t="str">
        <f>VLOOKUP(A4,Preslist!A$6:D$91,4)</f>
        <v>TJ Kožlany</v>
      </c>
      <c r="I4" s="423"/>
      <c r="J4" s="120">
        <f>Y12</f>
        <v>0</v>
      </c>
      <c r="K4" s="121" t="s">
        <v>92</v>
      </c>
      <c r="L4" s="122">
        <f>W12</f>
        <v>3</v>
      </c>
      <c r="M4" s="424"/>
      <c r="N4" s="425"/>
      <c r="O4" s="426"/>
      <c r="P4" s="121">
        <f>W10</f>
        <v>0</v>
      </c>
      <c r="Q4" s="121" t="s">
        <v>92</v>
      </c>
      <c r="R4" s="121">
        <f>Y10</f>
        <v>3</v>
      </c>
      <c r="S4" s="424">
        <f>W13</f>
        <v>1</v>
      </c>
      <c r="T4" s="425"/>
      <c r="U4" s="121" t="s">
        <v>92</v>
      </c>
      <c r="V4" s="425">
        <f>Y13</f>
        <v>3</v>
      </c>
      <c r="W4" s="427"/>
      <c r="X4" s="428">
        <f>COUNTIF(J4,"=3")+COUNTIF(P4,"=3")+COUNTIF(S4,"=3")</f>
        <v>0</v>
      </c>
      <c r="Y4" s="429"/>
      <c r="Z4" s="124">
        <f>COUNTIF(L4,"=3")+COUNTIF(R4,"=3")+COUNTIF(V4,"=3")</f>
        <v>3</v>
      </c>
      <c r="AA4" s="125">
        <v>0</v>
      </c>
      <c r="AB4" s="120">
        <f t="shared" ref="AB4:AB6" si="0">M4+P4+S4</f>
        <v>1</v>
      </c>
      <c r="AC4" s="121" t="s">
        <v>92</v>
      </c>
      <c r="AD4" s="123">
        <v>9</v>
      </c>
      <c r="AE4" s="126">
        <f t="shared" ref="AE4:AE6" si="1">X4*2+Z4*1</f>
        <v>3</v>
      </c>
      <c r="AF4" s="127">
        <f t="shared" ref="AF4:AF6" si="2">RANK(AE4,AE$3:AE$6)</f>
        <v>4</v>
      </c>
    </row>
    <row r="5" spans="1:32" ht="20.25">
      <c r="A5" s="119">
        <v>84</v>
      </c>
      <c r="B5" s="421" t="str">
        <f>VLOOKUP(A5,Preslist!A8:D93,3)</f>
        <v>Jandík Lukáš</v>
      </c>
      <c r="C5" s="421"/>
      <c r="D5" s="421"/>
      <c r="E5" s="421"/>
      <c r="F5" s="421"/>
      <c r="G5" s="421"/>
      <c r="H5" s="422" t="str">
        <f>VLOOKUP(A5,Preslist!A$6:D$91,4)</f>
        <v>TJ Union Plzeň</v>
      </c>
      <c r="I5" s="423"/>
      <c r="J5" s="121">
        <f>W14</f>
        <v>0</v>
      </c>
      <c r="K5" s="121" t="s">
        <v>92</v>
      </c>
      <c r="L5" s="121">
        <f>Y14</f>
        <v>3</v>
      </c>
      <c r="M5" s="128">
        <f>Y10</f>
        <v>3</v>
      </c>
      <c r="N5" s="121" t="s">
        <v>92</v>
      </c>
      <c r="O5" s="122">
        <f>W10</f>
        <v>0</v>
      </c>
      <c r="P5" s="425"/>
      <c r="Q5" s="425"/>
      <c r="R5" s="425"/>
      <c r="S5" s="424">
        <f>Y11</f>
        <v>3</v>
      </c>
      <c r="T5" s="425"/>
      <c r="U5" s="121" t="s">
        <v>92</v>
      </c>
      <c r="V5" s="425">
        <f>W11</f>
        <v>0</v>
      </c>
      <c r="W5" s="427"/>
      <c r="X5" s="428">
        <f>COUNTIF(J5,"=3")+COUNTIF(M5,"=3")+COUNTIF(S5,"=3")</f>
        <v>2</v>
      </c>
      <c r="Y5" s="429"/>
      <c r="Z5" s="124">
        <f>COUNTIF(L5,"=3")+COUNTIF(O5,"=3")+COUNTIF(V5,"=3")</f>
        <v>1</v>
      </c>
      <c r="AA5" s="125">
        <v>0</v>
      </c>
      <c r="AB5" s="120">
        <f t="shared" si="0"/>
        <v>6</v>
      </c>
      <c r="AC5" s="129" t="s">
        <v>92</v>
      </c>
      <c r="AD5" s="123">
        <v>3</v>
      </c>
      <c r="AE5" s="126">
        <f t="shared" si="1"/>
        <v>5</v>
      </c>
      <c r="AF5" s="127">
        <f t="shared" si="2"/>
        <v>2</v>
      </c>
    </row>
    <row r="6" spans="1:32" ht="21" thickBot="1">
      <c r="A6" s="130">
        <v>81</v>
      </c>
      <c r="B6" s="436" t="str">
        <f>VLOOKUP(A6,Preslist!A9:D94,3)</f>
        <v>Čepeláková Adéla</v>
      </c>
      <c r="C6" s="436"/>
      <c r="D6" s="436"/>
      <c r="E6" s="436"/>
      <c r="F6" s="436"/>
      <c r="G6" s="436"/>
      <c r="H6" s="437" t="str">
        <f>VLOOKUP(A6,Preslist!A$6:D$91,4)</f>
        <v>SKUŘ Plzeň</v>
      </c>
      <c r="I6" s="438"/>
      <c r="J6" s="131">
        <f>Y9</f>
        <v>0</v>
      </c>
      <c r="K6" s="131" t="s">
        <v>92</v>
      </c>
      <c r="L6" s="131">
        <f>W9</f>
        <v>3</v>
      </c>
      <c r="M6" s="132">
        <f>Y13</f>
        <v>3</v>
      </c>
      <c r="N6" s="131" t="s">
        <v>92</v>
      </c>
      <c r="O6" s="133">
        <f>W13</f>
        <v>1</v>
      </c>
      <c r="P6" s="131">
        <f>W11</f>
        <v>0</v>
      </c>
      <c r="Q6" s="131" t="s">
        <v>92</v>
      </c>
      <c r="R6" s="131">
        <f>Y11</f>
        <v>3</v>
      </c>
      <c r="S6" s="439"/>
      <c r="T6" s="440"/>
      <c r="U6" s="440"/>
      <c r="V6" s="440"/>
      <c r="W6" s="441"/>
      <c r="X6" s="442">
        <f>COUNTIF(J6,"=3")+COUNTIF(M6,"=3")+COUNTIF(P6,"=3")</f>
        <v>1</v>
      </c>
      <c r="Y6" s="443"/>
      <c r="Z6" s="136">
        <f>COUNTIF(L6,"=3")+COUNTIF(O6,"=3")+COUNTIF(R6,"=3")</f>
        <v>2</v>
      </c>
      <c r="AA6" s="137">
        <v>0</v>
      </c>
      <c r="AB6" s="135">
        <f t="shared" si="0"/>
        <v>3</v>
      </c>
      <c r="AC6" s="131" t="s">
        <v>92</v>
      </c>
      <c r="AD6" s="134">
        <v>7</v>
      </c>
      <c r="AE6" s="138">
        <f t="shared" si="1"/>
        <v>4</v>
      </c>
      <c r="AF6" s="139">
        <f t="shared" si="2"/>
        <v>3</v>
      </c>
    </row>
    <row r="7" spans="1:32" ht="21.75" thickTop="1" thickBot="1">
      <c r="A7" s="444" t="s">
        <v>93</v>
      </c>
      <c r="B7" s="445"/>
      <c r="C7" s="445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6"/>
    </row>
    <row r="8" spans="1:32" ht="17.25" thickTop="1" thickBot="1">
      <c r="A8" s="447" t="s">
        <v>94</v>
      </c>
      <c r="B8" s="416"/>
      <c r="C8" s="140" t="s">
        <v>95</v>
      </c>
      <c r="D8" s="447" t="s">
        <v>96</v>
      </c>
      <c r="E8" s="416"/>
      <c r="F8" s="416"/>
      <c r="G8" s="416"/>
      <c r="H8" s="416"/>
      <c r="I8" s="416"/>
      <c r="J8" s="416"/>
      <c r="K8" s="416"/>
      <c r="L8" s="416"/>
      <c r="M8" s="416"/>
      <c r="N8" s="448"/>
      <c r="O8" s="141" t="s">
        <v>97</v>
      </c>
      <c r="P8" s="142" t="s">
        <v>98</v>
      </c>
      <c r="Q8" s="142" t="s">
        <v>99</v>
      </c>
      <c r="R8" s="462" t="s">
        <v>100</v>
      </c>
      <c r="S8" s="462"/>
      <c r="T8" s="462" t="s">
        <v>87</v>
      </c>
      <c r="U8" s="462"/>
      <c r="V8" s="463"/>
      <c r="W8" s="416" t="s">
        <v>101</v>
      </c>
      <c r="X8" s="416"/>
      <c r="Y8" s="390"/>
      <c r="Z8" s="390"/>
      <c r="AA8" s="447" t="s">
        <v>102</v>
      </c>
      <c r="AB8" s="416"/>
      <c r="AC8" s="416"/>
      <c r="AD8" s="416"/>
      <c r="AE8" s="416"/>
      <c r="AF8" s="448"/>
    </row>
    <row r="9" spans="1:32" ht="16.5" thickTop="1">
      <c r="A9" s="449"/>
      <c r="B9" s="450"/>
      <c r="C9" s="143">
        <v>0</v>
      </c>
      <c r="D9" s="144">
        <v>1</v>
      </c>
      <c r="E9" s="508" t="str">
        <f>B3</f>
        <v>Jelínek Ladislav</v>
      </c>
      <c r="F9" s="509"/>
      <c r="G9" s="509"/>
      <c r="H9" s="510"/>
      <c r="I9" s="144">
        <v>4</v>
      </c>
      <c r="J9" s="508" t="str">
        <f>B6</f>
        <v>Čepeláková Adéla</v>
      </c>
      <c r="K9" s="509"/>
      <c r="L9" s="509"/>
      <c r="M9" s="509"/>
      <c r="N9" s="511"/>
      <c r="O9" s="165">
        <v>5</v>
      </c>
      <c r="P9" s="166">
        <v>7</v>
      </c>
      <c r="Q9" s="166">
        <v>10</v>
      </c>
      <c r="R9" s="455"/>
      <c r="S9" s="455"/>
      <c r="T9" s="455"/>
      <c r="U9" s="455"/>
      <c r="V9" s="456"/>
      <c r="W9" s="236">
        <f>COUNTIF(O9:V9,"&gt;0")</f>
        <v>3</v>
      </c>
      <c r="X9" s="144" t="s">
        <v>92</v>
      </c>
      <c r="Y9" s="457">
        <f>COUNTIF(O9:V9,"&lt;0")</f>
        <v>0</v>
      </c>
      <c r="Z9" s="458"/>
      <c r="AA9" s="145"/>
      <c r="AB9" s="459" t="str">
        <f>B5</f>
        <v>Jandík Lukáš</v>
      </c>
      <c r="AC9" s="460"/>
      <c r="AD9" s="460"/>
      <c r="AE9" s="460"/>
      <c r="AF9" s="461"/>
    </row>
    <row r="10" spans="1:32">
      <c r="A10" s="482"/>
      <c r="B10" s="483"/>
      <c r="C10" s="146">
        <v>0</v>
      </c>
      <c r="D10" s="147">
        <v>2</v>
      </c>
      <c r="E10" s="516" t="str">
        <f>B4</f>
        <v>Lev David</v>
      </c>
      <c r="F10" s="517"/>
      <c r="G10" s="517"/>
      <c r="H10" s="518"/>
      <c r="I10" s="147">
        <v>3</v>
      </c>
      <c r="J10" s="516" t="str">
        <f>B5</f>
        <v>Jandík Lukáš</v>
      </c>
      <c r="K10" s="517"/>
      <c r="L10" s="517"/>
      <c r="M10" s="517"/>
      <c r="N10" s="519"/>
      <c r="O10" s="167">
        <v>-2</v>
      </c>
      <c r="P10" s="168">
        <v>-4</v>
      </c>
      <c r="Q10" s="168">
        <v>-6</v>
      </c>
      <c r="R10" s="488"/>
      <c r="S10" s="488"/>
      <c r="T10" s="488"/>
      <c r="U10" s="488"/>
      <c r="V10" s="489"/>
      <c r="W10" s="148">
        <f t="shared" ref="W10:W14" si="3">COUNTIF(O10:V10,"&gt;0")</f>
        <v>0</v>
      </c>
      <c r="X10" s="147" t="s">
        <v>92</v>
      </c>
      <c r="Y10" s="464">
        <f t="shared" ref="Y10:Y14" si="4">COUNTIF(O10:V10,"&lt;0")</f>
        <v>3</v>
      </c>
      <c r="Z10" s="465"/>
      <c r="AA10" s="149"/>
      <c r="AB10" s="466" t="str">
        <f>B3</f>
        <v>Jelínek Ladislav</v>
      </c>
      <c r="AC10" s="467"/>
      <c r="AD10" s="467"/>
      <c r="AE10" s="467"/>
      <c r="AF10" s="468"/>
    </row>
    <row r="11" spans="1:32">
      <c r="A11" s="469"/>
      <c r="B11" s="470"/>
      <c r="C11" s="150">
        <v>0</v>
      </c>
      <c r="D11" s="151">
        <v>4</v>
      </c>
      <c r="E11" s="512" t="str">
        <f>B6</f>
        <v>Čepeláková Adéla</v>
      </c>
      <c r="F11" s="513"/>
      <c r="G11" s="513"/>
      <c r="H11" s="514"/>
      <c r="I11" s="151">
        <v>3</v>
      </c>
      <c r="J11" s="512" t="str">
        <f>B5</f>
        <v>Jandík Lukáš</v>
      </c>
      <c r="K11" s="513"/>
      <c r="L11" s="513"/>
      <c r="M11" s="513"/>
      <c r="N11" s="515"/>
      <c r="O11" s="169">
        <v>-2</v>
      </c>
      <c r="P11" s="170">
        <v>-6</v>
      </c>
      <c r="Q11" s="170">
        <v>-3</v>
      </c>
      <c r="R11" s="475"/>
      <c r="S11" s="475"/>
      <c r="T11" s="475"/>
      <c r="U11" s="475"/>
      <c r="V11" s="476"/>
      <c r="W11" s="152">
        <f t="shared" si="3"/>
        <v>0</v>
      </c>
      <c r="X11" s="151" t="s">
        <v>92</v>
      </c>
      <c r="Y11" s="477">
        <f t="shared" si="4"/>
        <v>3</v>
      </c>
      <c r="Z11" s="478"/>
      <c r="AA11" s="153"/>
      <c r="AB11" s="479" t="str">
        <f>B4</f>
        <v>Lev David</v>
      </c>
      <c r="AC11" s="480"/>
      <c r="AD11" s="480"/>
      <c r="AE11" s="480"/>
      <c r="AF11" s="481"/>
    </row>
    <row r="12" spans="1:32">
      <c r="A12" s="482"/>
      <c r="B12" s="483"/>
      <c r="C12" s="146">
        <v>0</v>
      </c>
      <c r="D12" s="147">
        <v>1</v>
      </c>
      <c r="E12" s="516" t="str">
        <f>B3</f>
        <v>Jelínek Ladislav</v>
      </c>
      <c r="F12" s="517"/>
      <c r="G12" s="517"/>
      <c r="H12" s="518"/>
      <c r="I12" s="147">
        <v>2</v>
      </c>
      <c r="J12" s="516" t="str">
        <f>B4</f>
        <v>Lev David</v>
      </c>
      <c r="K12" s="517"/>
      <c r="L12" s="517"/>
      <c r="M12" s="517"/>
      <c r="N12" s="519"/>
      <c r="O12" s="171">
        <v>8</v>
      </c>
      <c r="P12" s="172">
        <v>2</v>
      </c>
      <c r="Q12" s="172">
        <v>2</v>
      </c>
      <c r="R12" s="488"/>
      <c r="S12" s="488"/>
      <c r="T12" s="488"/>
      <c r="U12" s="488"/>
      <c r="V12" s="489"/>
      <c r="W12" s="148">
        <f t="shared" si="3"/>
        <v>3</v>
      </c>
      <c r="X12" s="147" t="s">
        <v>92</v>
      </c>
      <c r="Y12" s="464">
        <f t="shared" si="4"/>
        <v>0</v>
      </c>
      <c r="Z12" s="465"/>
      <c r="AA12" s="154"/>
      <c r="AB12" s="466" t="str">
        <f>B6</f>
        <v>Čepeláková Adéla</v>
      </c>
      <c r="AC12" s="467"/>
      <c r="AD12" s="467"/>
      <c r="AE12" s="467"/>
      <c r="AF12" s="468"/>
    </row>
    <row r="13" spans="1:32">
      <c r="A13" s="469"/>
      <c r="B13" s="470"/>
      <c r="C13" s="150">
        <v>0</v>
      </c>
      <c r="D13" s="151">
        <v>2</v>
      </c>
      <c r="E13" s="512" t="str">
        <f>B4</f>
        <v>Lev David</v>
      </c>
      <c r="F13" s="513"/>
      <c r="G13" s="513"/>
      <c r="H13" s="514"/>
      <c r="I13" s="151">
        <v>4</v>
      </c>
      <c r="J13" s="512" t="str">
        <f>B6</f>
        <v>Čepeláková Adéla</v>
      </c>
      <c r="K13" s="513"/>
      <c r="L13" s="513"/>
      <c r="M13" s="513"/>
      <c r="N13" s="515"/>
      <c r="O13" s="169">
        <v>9</v>
      </c>
      <c r="P13" s="170">
        <v>-10</v>
      </c>
      <c r="Q13" s="170">
        <v>-9</v>
      </c>
      <c r="R13" s="475">
        <v>-9</v>
      </c>
      <c r="S13" s="475"/>
      <c r="T13" s="475"/>
      <c r="U13" s="475"/>
      <c r="V13" s="476"/>
      <c r="W13" s="152">
        <f t="shared" si="3"/>
        <v>1</v>
      </c>
      <c r="X13" s="151" t="s">
        <v>92</v>
      </c>
      <c r="Y13" s="477">
        <f t="shared" si="4"/>
        <v>3</v>
      </c>
      <c r="Z13" s="478"/>
      <c r="AA13" s="155"/>
      <c r="AB13" s="479" t="str">
        <f>B3</f>
        <v>Jelínek Ladislav</v>
      </c>
      <c r="AC13" s="480"/>
      <c r="AD13" s="480"/>
      <c r="AE13" s="480"/>
      <c r="AF13" s="481"/>
    </row>
    <row r="14" spans="1:32" ht="16.5" thickBot="1">
      <c r="A14" s="495"/>
      <c r="B14" s="496"/>
      <c r="C14" s="156">
        <v>0</v>
      </c>
      <c r="D14" s="157">
        <v>3</v>
      </c>
      <c r="E14" s="520" t="str">
        <f>B5</f>
        <v>Jandík Lukáš</v>
      </c>
      <c r="F14" s="521"/>
      <c r="G14" s="521"/>
      <c r="H14" s="522"/>
      <c r="I14" s="157">
        <v>1</v>
      </c>
      <c r="J14" s="520" t="str">
        <f>B3</f>
        <v>Jelínek Ladislav</v>
      </c>
      <c r="K14" s="521"/>
      <c r="L14" s="521"/>
      <c r="M14" s="521"/>
      <c r="N14" s="523"/>
      <c r="O14" s="173">
        <v>-4</v>
      </c>
      <c r="P14" s="174">
        <v>-7</v>
      </c>
      <c r="Q14" s="174">
        <v>-10</v>
      </c>
      <c r="R14" s="501"/>
      <c r="S14" s="501"/>
      <c r="T14" s="501"/>
      <c r="U14" s="501"/>
      <c r="V14" s="502"/>
      <c r="W14" s="135">
        <f t="shared" si="3"/>
        <v>0</v>
      </c>
      <c r="X14" s="216" t="s">
        <v>92</v>
      </c>
      <c r="Y14" s="490">
        <f t="shared" si="4"/>
        <v>3</v>
      </c>
      <c r="Z14" s="491"/>
      <c r="AA14" s="158"/>
      <c r="AB14" s="492" t="str">
        <f>B4</f>
        <v>Lev David</v>
      </c>
      <c r="AC14" s="493"/>
      <c r="AD14" s="493"/>
      <c r="AE14" s="493"/>
      <c r="AF14" s="494"/>
    </row>
    <row r="15" spans="1:32" ht="37.5" customHeight="1" thickTop="1" thickBot="1">
      <c r="A15" s="159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60"/>
      <c r="P15" s="160"/>
      <c r="Q15" s="160"/>
      <c r="R15" s="159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29"/>
      <c r="AF15" s="103"/>
    </row>
    <row r="16" spans="1:32" ht="26.45" customHeight="1" thickTop="1" thickBot="1">
      <c r="A16" s="405" t="s">
        <v>81</v>
      </c>
      <c r="B16" s="406"/>
      <c r="C16" s="406"/>
      <c r="D16" s="406"/>
      <c r="E16" s="554" t="s">
        <v>283</v>
      </c>
      <c r="F16" s="555"/>
      <c r="G16" s="409">
        <f>Preslist!C4</f>
        <v>45550</v>
      </c>
      <c r="H16" s="410"/>
      <c r="I16" s="410"/>
      <c r="J16" s="411"/>
      <c r="K16" s="412" t="s">
        <v>2</v>
      </c>
      <c r="L16" s="413"/>
      <c r="M16" s="413"/>
      <c r="N16" s="413"/>
      <c r="O16" s="414"/>
      <c r="P16" s="415" t="s">
        <v>83</v>
      </c>
      <c r="Q16" s="416"/>
      <c r="R16" s="416"/>
      <c r="S16" s="417" t="s">
        <v>189</v>
      </c>
      <c r="T16" s="416"/>
      <c r="U16" s="416"/>
      <c r="V16" s="416"/>
      <c r="W16" s="416"/>
      <c r="X16" s="416"/>
      <c r="Y16" s="418"/>
      <c r="Z16" s="390" t="s">
        <v>84</v>
      </c>
      <c r="AA16" s="390"/>
      <c r="AB16" s="390"/>
      <c r="AC16" s="103"/>
      <c r="AD16" s="391"/>
      <c r="AE16" s="391"/>
      <c r="AF16" s="392"/>
    </row>
    <row r="17" spans="1:32" ht="25.5" thickTop="1" thickBot="1">
      <c r="A17" s="104" t="s">
        <v>85</v>
      </c>
      <c r="B17" s="393" t="s">
        <v>10</v>
      </c>
      <c r="C17" s="394"/>
      <c r="D17" s="394"/>
      <c r="E17" s="394"/>
      <c r="F17" s="394"/>
      <c r="G17" s="394"/>
      <c r="H17" s="394" t="s">
        <v>86</v>
      </c>
      <c r="I17" s="395"/>
      <c r="J17" s="396">
        <f>A18</f>
        <v>82</v>
      </c>
      <c r="K17" s="396"/>
      <c r="L17" s="396"/>
      <c r="M17" s="397">
        <f>A19</f>
        <v>88</v>
      </c>
      <c r="N17" s="396"/>
      <c r="O17" s="398"/>
      <c r="P17" s="396">
        <f>A20</f>
        <v>79</v>
      </c>
      <c r="Q17" s="396"/>
      <c r="R17" s="396"/>
      <c r="S17" s="397">
        <f>A21</f>
        <v>86</v>
      </c>
      <c r="T17" s="396"/>
      <c r="U17" s="396"/>
      <c r="V17" s="396"/>
      <c r="W17" s="399"/>
      <c r="X17" s="400" t="s">
        <v>87</v>
      </c>
      <c r="Y17" s="401"/>
      <c r="Z17" s="105" t="s">
        <v>88</v>
      </c>
      <c r="AA17" s="106" t="s">
        <v>89</v>
      </c>
      <c r="AB17" s="402" t="s">
        <v>90</v>
      </c>
      <c r="AC17" s="403"/>
      <c r="AD17" s="404"/>
      <c r="AE17" s="107" t="s">
        <v>91</v>
      </c>
      <c r="AF17" s="108" t="s">
        <v>88</v>
      </c>
    </row>
    <row r="18" spans="1:32" ht="21" thickTop="1">
      <c r="A18" s="109">
        <v>82</v>
      </c>
      <c r="B18" s="430" t="str">
        <f>VLOOKUP(A18,Preslist!A6:D106,3)</f>
        <v>Doležel Vojtěch</v>
      </c>
      <c r="C18" s="430"/>
      <c r="D18" s="430"/>
      <c r="E18" s="430"/>
      <c r="F18" s="430"/>
      <c r="G18" s="430"/>
      <c r="H18" s="431" t="str">
        <f>VLOOKUP(A18,Preslist!A$6:D$91,4)</f>
        <v>TJ Union Plzeň</v>
      </c>
      <c r="I18" s="432"/>
      <c r="J18" s="390"/>
      <c r="K18" s="390"/>
      <c r="L18" s="390"/>
      <c r="M18" s="110">
        <f>W27</f>
        <v>3</v>
      </c>
      <c r="N18" s="111" t="s">
        <v>92</v>
      </c>
      <c r="O18" s="112">
        <f>Y27</f>
        <v>0</v>
      </c>
      <c r="P18" s="111">
        <f>Y29</f>
        <v>3</v>
      </c>
      <c r="Q18" s="111" t="s">
        <v>92</v>
      </c>
      <c r="R18" s="111">
        <f>W29</f>
        <v>0</v>
      </c>
      <c r="S18" s="433">
        <f>W24</f>
        <v>3</v>
      </c>
      <c r="T18" s="434"/>
      <c r="U18" s="111" t="s">
        <v>92</v>
      </c>
      <c r="V18" s="434">
        <f>Y24</f>
        <v>0</v>
      </c>
      <c r="W18" s="435"/>
      <c r="X18" s="419">
        <f>COUNTIF(M18,"=3")+COUNTIF(P18,"=3")+COUNTIF(S18,"=3")</f>
        <v>3</v>
      </c>
      <c r="Y18" s="420"/>
      <c r="Z18" s="115">
        <f>COUNTIF(O18,"=3")+COUNTIF(R18,"=3")+COUNTIF(V18,"=3")</f>
        <v>0</v>
      </c>
      <c r="AA18" s="116">
        <v>0</v>
      </c>
      <c r="AB18" s="114">
        <f>M18+P18+S18</f>
        <v>9</v>
      </c>
      <c r="AC18" s="103" t="s">
        <v>92</v>
      </c>
      <c r="AD18" s="113">
        <f>O18+R18+V18</f>
        <v>0</v>
      </c>
      <c r="AE18" s="117">
        <f>X18*2+Z18*1</f>
        <v>6</v>
      </c>
      <c r="AF18" s="118">
        <v>5</v>
      </c>
    </row>
    <row r="19" spans="1:32" ht="20.25">
      <c r="A19" s="119">
        <v>88</v>
      </c>
      <c r="B19" s="421" t="str">
        <f>VLOOKUP(A19,Preslist!A7:D107,3)</f>
        <v>Rollová Sofie</v>
      </c>
      <c r="C19" s="421"/>
      <c r="D19" s="421"/>
      <c r="E19" s="421"/>
      <c r="F19" s="421"/>
      <c r="G19" s="421"/>
      <c r="H19" s="422" t="str">
        <f>VLOOKUP(A19,Preslist!A$6:D$91,4)</f>
        <v>TJ Kožlany</v>
      </c>
      <c r="I19" s="423"/>
      <c r="J19" s="120">
        <f>Y27</f>
        <v>0</v>
      </c>
      <c r="K19" s="121" t="s">
        <v>92</v>
      </c>
      <c r="L19" s="122">
        <f>W27</f>
        <v>3</v>
      </c>
      <c r="M19" s="424"/>
      <c r="N19" s="425"/>
      <c r="O19" s="426"/>
      <c r="P19" s="121">
        <f>W25</f>
        <v>2</v>
      </c>
      <c r="Q19" s="121" t="s">
        <v>92</v>
      </c>
      <c r="R19" s="121">
        <f>Y25</f>
        <v>3</v>
      </c>
      <c r="S19" s="424">
        <f>W28</f>
        <v>0</v>
      </c>
      <c r="T19" s="425"/>
      <c r="U19" s="121" t="s">
        <v>92</v>
      </c>
      <c r="V19" s="425">
        <f>Y28</f>
        <v>3</v>
      </c>
      <c r="W19" s="427"/>
      <c r="X19" s="428">
        <f>COUNTIF(J19,"=3")+COUNTIF(P19,"=3")+COUNTIF(S19,"=3")</f>
        <v>0</v>
      </c>
      <c r="Y19" s="429"/>
      <c r="Z19" s="124">
        <f>COUNTIF(L19,"=3")+COUNTIF(R19,"=3")+COUNTIF(V19,"=3")</f>
        <v>3</v>
      </c>
      <c r="AA19" s="125">
        <v>0</v>
      </c>
      <c r="AB19" s="120">
        <f t="shared" ref="AB19:AB21" si="5">M19+P19+S19</f>
        <v>2</v>
      </c>
      <c r="AC19" s="121" t="s">
        <v>92</v>
      </c>
      <c r="AD19" s="123">
        <v>9</v>
      </c>
      <c r="AE19" s="126">
        <f t="shared" ref="AE19:AE21" si="6">X19*2+Z19*1</f>
        <v>3</v>
      </c>
      <c r="AF19" s="127">
        <v>8</v>
      </c>
    </row>
    <row r="20" spans="1:32" ht="20.25">
      <c r="A20" s="119">
        <v>79</v>
      </c>
      <c r="B20" s="421" t="str">
        <f>VLOOKUP(A20,Preslist!A8:D108,3)</f>
        <v>Boháčová Anežka</v>
      </c>
      <c r="C20" s="421"/>
      <c r="D20" s="421"/>
      <c r="E20" s="421"/>
      <c r="F20" s="421"/>
      <c r="G20" s="421"/>
      <c r="H20" s="422" t="str">
        <f>VLOOKUP(A20,Preslist!A$6:D$91,4)</f>
        <v>TJ Sokol Skomelno</v>
      </c>
      <c r="I20" s="423"/>
      <c r="J20" s="121">
        <f>W29</f>
        <v>0</v>
      </c>
      <c r="K20" s="121" t="s">
        <v>92</v>
      </c>
      <c r="L20" s="121">
        <f>Y29</f>
        <v>3</v>
      </c>
      <c r="M20" s="128">
        <f>Y25</f>
        <v>3</v>
      </c>
      <c r="N20" s="121" t="s">
        <v>92</v>
      </c>
      <c r="O20" s="122">
        <f>W25</f>
        <v>2</v>
      </c>
      <c r="P20" s="425"/>
      <c r="Q20" s="425"/>
      <c r="R20" s="425"/>
      <c r="S20" s="424">
        <f>Y26</f>
        <v>0</v>
      </c>
      <c r="T20" s="425"/>
      <c r="U20" s="121" t="s">
        <v>92</v>
      </c>
      <c r="V20" s="425">
        <f>W26</f>
        <v>3</v>
      </c>
      <c r="W20" s="427"/>
      <c r="X20" s="428">
        <f>COUNTIF(J20,"=3")+COUNTIF(M20,"=3")+COUNTIF(S20,"=3")</f>
        <v>1</v>
      </c>
      <c r="Y20" s="429"/>
      <c r="Z20" s="124">
        <f>COUNTIF(L20,"=3")+COUNTIF(O20,"=3")+COUNTIF(V20,"=3")</f>
        <v>2</v>
      </c>
      <c r="AA20" s="125">
        <v>0</v>
      </c>
      <c r="AB20" s="120">
        <f t="shared" si="5"/>
        <v>3</v>
      </c>
      <c r="AC20" s="129" t="s">
        <v>92</v>
      </c>
      <c r="AD20" s="123">
        <v>8</v>
      </c>
      <c r="AE20" s="126">
        <f t="shared" si="6"/>
        <v>4</v>
      </c>
      <c r="AF20" s="127">
        <v>7</v>
      </c>
    </row>
    <row r="21" spans="1:32" ht="21" thickBot="1">
      <c r="A21" s="130">
        <v>86</v>
      </c>
      <c r="B21" s="436" t="str">
        <f>VLOOKUP(A21,Preslist!A9:D109,3)</f>
        <v>Lehnerová Natálie</v>
      </c>
      <c r="C21" s="436"/>
      <c r="D21" s="436"/>
      <c r="E21" s="436"/>
      <c r="F21" s="436"/>
      <c r="G21" s="436"/>
      <c r="H21" s="437" t="str">
        <f>VLOOKUP(A21,Preslist!A$6:D$91,4)</f>
        <v>TJ Kožlany</v>
      </c>
      <c r="I21" s="438"/>
      <c r="J21" s="131">
        <f>Y24</f>
        <v>0</v>
      </c>
      <c r="K21" s="131" t="s">
        <v>92</v>
      </c>
      <c r="L21" s="131">
        <f>W24</f>
        <v>3</v>
      </c>
      <c r="M21" s="132">
        <f>Y28</f>
        <v>3</v>
      </c>
      <c r="N21" s="131" t="s">
        <v>92</v>
      </c>
      <c r="O21" s="133">
        <f>W28</f>
        <v>0</v>
      </c>
      <c r="P21" s="131">
        <f>W26</f>
        <v>3</v>
      </c>
      <c r="Q21" s="131" t="s">
        <v>92</v>
      </c>
      <c r="R21" s="131">
        <f>Y26</f>
        <v>0</v>
      </c>
      <c r="S21" s="439"/>
      <c r="T21" s="440"/>
      <c r="U21" s="440"/>
      <c r="V21" s="440"/>
      <c r="W21" s="441"/>
      <c r="X21" s="442">
        <f>COUNTIF(J21,"=3")+COUNTIF(M21,"=3")+COUNTIF(P21,"=3")</f>
        <v>2</v>
      </c>
      <c r="Y21" s="443"/>
      <c r="Z21" s="136">
        <f>COUNTIF(L21,"=3")+COUNTIF(O21,"=3")+COUNTIF(R21,"=3")</f>
        <v>1</v>
      </c>
      <c r="AA21" s="137">
        <v>0</v>
      </c>
      <c r="AB21" s="135">
        <f t="shared" si="5"/>
        <v>6</v>
      </c>
      <c r="AC21" s="131" t="s">
        <v>92</v>
      </c>
      <c r="AD21" s="134">
        <v>3</v>
      </c>
      <c r="AE21" s="138">
        <f t="shared" si="6"/>
        <v>5</v>
      </c>
      <c r="AF21" s="139">
        <v>6</v>
      </c>
    </row>
    <row r="22" spans="1:32" ht="21.75" thickTop="1" thickBot="1">
      <c r="A22" s="444" t="s">
        <v>93</v>
      </c>
      <c r="B22" s="445"/>
      <c r="C22" s="445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5"/>
      <c r="AD22" s="445"/>
      <c r="AE22" s="445"/>
      <c r="AF22" s="446"/>
    </row>
    <row r="23" spans="1:32" ht="17.25" thickTop="1" thickBot="1">
      <c r="A23" s="447" t="s">
        <v>94</v>
      </c>
      <c r="B23" s="416"/>
      <c r="C23" s="140" t="s">
        <v>95</v>
      </c>
      <c r="D23" s="447" t="s">
        <v>96</v>
      </c>
      <c r="E23" s="416"/>
      <c r="F23" s="416"/>
      <c r="G23" s="416"/>
      <c r="H23" s="416"/>
      <c r="I23" s="416"/>
      <c r="J23" s="416"/>
      <c r="K23" s="416"/>
      <c r="L23" s="416"/>
      <c r="M23" s="416"/>
      <c r="N23" s="448"/>
      <c r="O23" s="141" t="s">
        <v>97</v>
      </c>
      <c r="P23" s="142" t="s">
        <v>98</v>
      </c>
      <c r="Q23" s="142" t="s">
        <v>99</v>
      </c>
      <c r="R23" s="462" t="s">
        <v>100</v>
      </c>
      <c r="S23" s="462"/>
      <c r="T23" s="462" t="s">
        <v>87</v>
      </c>
      <c r="U23" s="462"/>
      <c r="V23" s="463"/>
      <c r="W23" s="416" t="s">
        <v>101</v>
      </c>
      <c r="X23" s="416"/>
      <c r="Y23" s="390"/>
      <c r="Z23" s="390"/>
      <c r="AA23" s="447" t="s">
        <v>102</v>
      </c>
      <c r="AB23" s="416"/>
      <c r="AC23" s="416"/>
      <c r="AD23" s="416"/>
      <c r="AE23" s="416"/>
      <c r="AF23" s="448"/>
    </row>
    <row r="24" spans="1:32" ht="16.5" thickTop="1">
      <c r="A24" s="449"/>
      <c r="B24" s="450"/>
      <c r="C24" s="143">
        <v>0</v>
      </c>
      <c r="D24" s="144">
        <v>1</v>
      </c>
      <c r="E24" s="508" t="str">
        <f>B18</f>
        <v>Doležel Vojtěch</v>
      </c>
      <c r="F24" s="509"/>
      <c r="G24" s="509"/>
      <c r="H24" s="510"/>
      <c r="I24" s="144">
        <v>4</v>
      </c>
      <c r="J24" s="508" t="str">
        <f>B21</f>
        <v>Lehnerová Natálie</v>
      </c>
      <c r="K24" s="509"/>
      <c r="L24" s="509"/>
      <c r="M24" s="509"/>
      <c r="N24" s="511"/>
      <c r="O24" s="165">
        <v>9</v>
      </c>
      <c r="P24" s="166">
        <v>6</v>
      </c>
      <c r="Q24" s="166">
        <v>5</v>
      </c>
      <c r="R24" s="455"/>
      <c r="S24" s="455"/>
      <c r="T24" s="455"/>
      <c r="U24" s="455"/>
      <c r="V24" s="456"/>
      <c r="W24" s="236">
        <f>COUNTIF(O24:V24,"&gt;0")</f>
        <v>3</v>
      </c>
      <c r="X24" s="144" t="s">
        <v>92</v>
      </c>
      <c r="Y24" s="457">
        <f>COUNTIF(O24:V24,"&lt;0")</f>
        <v>0</v>
      </c>
      <c r="Z24" s="458"/>
      <c r="AA24" s="145"/>
      <c r="AB24" s="459" t="str">
        <f>B20</f>
        <v>Boháčová Anežka</v>
      </c>
      <c r="AC24" s="460"/>
      <c r="AD24" s="460"/>
      <c r="AE24" s="460"/>
      <c r="AF24" s="461"/>
    </row>
    <row r="25" spans="1:32">
      <c r="A25" s="482"/>
      <c r="B25" s="483"/>
      <c r="C25" s="146">
        <v>0</v>
      </c>
      <c r="D25" s="147">
        <v>2</v>
      </c>
      <c r="E25" s="516" t="str">
        <f>B19</f>
        <v>Rollová Sofie</v>
      </c>
      <c r="F25" s="517"/>
      <c r="G25" s="517"/>
      <c r="H25" s="518"/>
      <c r="I25" s="147">
        <v>3</v>
      </c>
      <c r="J25" s="516" t="str">
        <f>B20</f>
        <v>Boháčová Anežka</v>
      </c>
      <c r="K25" s="517"/>
      <c r="L25" s="517"/>
      <c r="M25" s="517"/>
      <c r="N25" s="519"/>
      <c r="O25" s="167">
        <v>9</v>
      </c>
      <c r="P25" s="168">
        <v>-8</v>
      </c>
      <c r="Q25" s="168">
        <v>10</v>
      </c>
      <c r="R25" s="488">
        <v>-7</v>
      </c>
      <c r="S25" s="488"/>
      <c r="T25" s="488">
        <v>-9</v>
      </c>
      <c r="U25" s="488"/>
      <c r="V25" s="489"/>
      <c r="W25" s="148">
        <f t="shared" ref="W25:W29" si="7">COUNTIF(O25:V25,"&gt;0")</f>
        <v>2</v>
      </c>
      <c r="X25" s="147" t="s">
        <v>92</v>
      </c>
      <c r="Y25" s="464">
        <f t="shared" ref="Y25:Y29" si="8">COUNTIF(O25:V25,"&lt;0")</f>
        <v>3</v>
      </c>
      <c r="Z25" s="465"/>
      <c r="AA25" s="149"/>
      <c r="AB25" s="466" t="str">
        <f>B18</f>
        <v>Doležel Vojtěch</v>
      </c>
      <c r="AC25" s="467"/>
      <c r="AD25" s="467"/>
      <c r="AE25" s="467"/>
      <c r="AF25" s="468"/>
    </row>
    <row r="26" spans="1:32">
      <c r="A26" s="469"/>
      <c r="B26" s="470"/>
      <c r="C26" s="150">
        <v>0</v>
      </c>
      <c r="D26" s="151">
        <v>4</v>
      </c>
      <c r="E26" s="512" t="str">
        <f>B21</f>
        <v>Lehnerová Natálie</v>
      </c>
      <c r="F26" s="513"/>
      <c r="G26" s="513"/>
      <c r="H26" s="514"/>
      <c r="I26" s="151">
        <v>3</v>
      </c>
      <c r="J26" s="512" t="str">
        <f>B20</f>
        <v>Boháčová Anežka</v>
      </c>
      <c r="K26" s="513"/>
      <c r="L26" s="513"/>
      <c r="M26" s="513"/>
      <c r="N26" s="515"/>
      <c r="O26" s="169">
        <v>8</v>
      </c>
      <c r="P26" s="170">
        <v>2</v>
      </c>
      <c r="Q26" s="170">
        <v>4</v>
      </c>
      <c r="R26" s="475"/>
      <c r="S26" s="475"/>
      <c r="T26" s="475"/>
      <c r="U26" s="475"/>
      <c r="V26" s="476"/>
      <c r="W26" s="152">
        <f t="shared" si="7"/>
        <v>3</v>
      </c>
      <c r="X26" s="151" t="s">
        <v>92</v>
      </c>
      <c r="Y26" s="477">
        <f t="shared" si="8"/>
        <v>0</v>
      </c>
      <c r="Z26" s="478"/>
      <c r="AA26" s="153"/>
      <c r="AB26" s="479" t="str">
        <f>B19</f>
        <v>Rollová Sofie</v>
      </c>
      <c r="AC26" s="480"/>
      <c r="AD26" s="480"/>
      <c r="AE26" s="480"/>
      <c r="AF26" s="481"/>
    </row>
    <row r="27" spans="1:32">
      <c r="A27" s="482"/>
      <c r="B27" s="483"/>
      <c r="C27" s="146">
        <v>0</v>
      </c>
      <c r="D27" s="147">
        <v>1</v>
      </c>
      <c r="E27" s="516" t="str">
        <f>B18</f>
        <v>Doležel Vojtěch</v>
      </c>
      <c r="F27" s="517"/>
      <c r="G27" s="517"/>
      <c r="H27" s="518"/>
      <c r="I27" s="147">
        <v>2</v>
      </c>
      <c r="J27" s="516" t="str">
        <f>B19</f>
        <v>Rollová Sofie</v>
      </c>
      <c r="K27" s="517"/>
      <c r="L27" s="517"/>
      <c r="M27" s="517"/>
      <c r="N27" s="519"/>
      <c r="O27" s="171">
        <v>2</v>
      </c>
      <c r="P27" s="172">
        <v>1</v>
      </c>
      <c r="Q27" s="172">
        <v>3</v>
      </c>
      <c r="R27" s="488"/>
      <c r="S27" s="488"/>
      <c r="T27" s="488"/>
      <c r="U27" s="488"/>
      <c r="V27" s="489"/>
      <c r="W27" s="148">
        <f t="shared" si="7"/>
        <v>3</v>
      </c>
      <c r="X27" s="147" t="s">
        <v>92</v>
      </c>
      <c r="Y27" s="464">
        <f t="shared" si="8"/>
        <v>0</v>
      </c>
      <c r="Z27" s="465"/>
      <c r="AA27" s="154"/>
      <c r="AB27" s="466" t="str">
        <f>B21</f>
        <v>Lehnerová Natálie</v>
      </c>
      <c r="AC27" s="467"/>
      <c r="AD27" s="467"/>
      <c r="AE27" s="467"/>
      <c r="AF27" s="468"/>
    </row>
    <row r="28" spans="1:32">
      <c r="A28" s="469"/>
      <c r="B28" s="470"/>
      <c r="C28" s="150">
        <v>0</v>
      </c>
      <c r="D28" s="151">
        <v>2</v>
      </c>
      <c r="E28" s="512" t="str">
        <f>B19</f>
        <v>Rollová Sofie</v>
      </c>
      <c r="F28" s="513"/>
      <c r="G28" s="513"/>
      <c r="H28" s="514"/>
      <c r="I28" s="151">
        <v>4</v>
      </c>
      <c r="J28" s="512" t="str">
        <f>B21</f>
        <v>Lehnerová Natálie</v>
      </c>
      <c r="K28" s="513"/>
      <c r="L28" s="513"/>
      <c r="M28" s="513"/>
      <c r="N28" s="515"/>
      <c r="O28" s="169">
        <v>-2</v>
      </c>
      <c r="P28" s="170">
        <v>-5</v>
      </c>
      <c r="Q28" s="170">
        <v>-1</v>
      </c>
      <c r="R28" s="475"/>
      <c r="S28" s="475"/>
      <c r="T28" s="475"/>
      <c r="U28" s="475"/>
      <c r="V28" s="476"/>
      <c r="W28" s="152">
        <f t="shared" si="7"/>
        <v>0</v>
      </c>
      <c r="X28" s="151" t="s">
        <v>92</v>
      </c>
      <c r="Y28" s="477">
        <f t="shared" si="8"/>
        <v>3</v>
      </c>
      <c r="Z28" s="478"/>
      <c r="AA28" s="155"/>
      <c r="AB28" s="479" t="str">
        <f>B18</f>
        <v>Doležel Vojtěch</v>
      </c>
      <c r="AC28" s="480"/>
      <c r="AD28" s="480"/>
      <c r="AE28" s="480"/>
      <c r="AF28" s="481"/>
    </row>
    <row r="29" spans="1:32" ht="16.5" thickBot="1">
      <c r="A29" s="495"/>
      <c r="B29" s="496"/>
      <c r="C29" s="156">
        <v>0</v>
      </c>
      <c r="D29" s="157">
        <v>3</v>
      </c>
      <c r="E29" s="520" t="str">
        <f>B20</f>
        <v>Boháčová Anežka</v>
      </c>
      <c r="F29" s="521"/>
      <c r="G29" s="521"/>
      <c r="H29" s="522"/>
      <c r="I29" s="157">
        <v>1</v>
      </c>
      <c r="J29" s="520" t="str">
        <f>B18</f>
        <v>Doležel Vojtěch</v>
      </c>
      <c r="K29" s="521"/>
      <c r="L29" s="521"/>
      <c r="M29" s="521"/>
      <c r="N29" s="523"/>
      <c r="O29" s="173">
        <v>-2</v>
      </c>
      <c r="P29" s="174">
        <v>-1</v>
      </c>
      <c r="Q29" s="174">
        <v>-4</v>
      </c>
      <c r="R29" s="501"/>
      <c r="S29" s="501"/>
      <c r="T29" s="501"/>
      <c r="U29" s="501"/>
      <c r="V29" s="502"/>
      <c r="W29" s="235">
        <f t="shared" si="7"/>
        <v>0</v>
      </c>
      <c r="X29" s="216" t="s">
        <v>92</v>
      </c>
      <c r="Y29" s="490">
        <f t="shared" si="8"/>
        <v>3</v>
      </c>
      <c r="Z29" s="491"/>
      <c r="AA29" s="158"/>
      <c r="AB29" s="492" t="str">
        <f>B19</f>
        <v>Rollová Sofie</v>
      </c>
      <c r="AC29" s="493"/>
      <c r="AD29" s="493"/>
      <c r="AE29" s="493"/>
      <c r="AF29" s="494"/>
    </row>
    <row r="30" spans="1:32" ht="117" customHeight="1" thickTop="1" thickBot="1">
      <c r="A30" s="161"/>
      <c r="B30" s="161"/>
      <c r="C30" s="162"/>
      <c r="D30" s="103"/>
      <c r="E30" s="162"/>
      <c r="F30" s="162"/>
      <c r="G30" s="162"/>
      <c r="H30" s="162"/>
      <c r="I30" s="103"/>
      <c r="J30" s="162"/>
      <c r="K30" s="162"/>
      <c r="L30" s="162"/>
      <c r="M30" s="162"/>
      <c r="N30" s="162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63"/>
      <c r="AB30" s="164"/>
      <c r="AC30" s="164"/>
      <c r="AD30" s="164"/>
      <c r="AE30" s="164"/>
      <c r="AF30" s="164"/>
    </row>
    <row r="31" spans="1:32" ht="26.45" customHeight="1" thickTop="1" thickBot="1">
      <c r="A31" s="405" t="s">
        <v>81</v>
      </c>
      <c r="B31" s="406"/>
      <c r="C31" s="406"/>
      <c r="D31" s="406"/>
      <c r="E31" s="552" t="s">
        <v>284</v>
      </c>
      <c r="F31" s="553"/>
      <c r="G31" s="409">
        <f>Preslist!C4</f>
        <v>45550</v>
      </c>
      <c r="H31" s="410"/>
      <c r="I31" s="410"/>
      <c r="J31" s="411"/>
      <c r="K31" s="412" t="s">
        <v>2</v>
      </c>
      <c r="L31" s="413"/>
      <c r="M31" s="413"/>
      <c r="N31" s="413"/>
      <c r="O31" s="414"/>
      <c r="P31" s="415" t="s">
        <v>83</v>
      </c>
      <c r="Q31" s="416"/>
      <c r="R31" s="416"/>
      <c r="S31" s="417" t="s">
        <v>189</v>
      </c>
      <c r="T31" s="416"/>
      <c r="U31" s="416"/>
      <c r="V31" s="416"/>
      <c r="W31" s="416"/>
      <c r="X31" s="416"/>
      <c r="Y31" s="418"/>
      <c r="Z31" s="390" t="s">
        <v>84</v>
      </c>
      <c r="AA31" s="390"/>
      <c r="AB31" s="390"/>
      <c r="AC31" s="103"/>
      <c r="AD31" s="391"/>
      <c r="AE31" s="391"/>
      <c r="AF31" s="392"/>
    </row>
    <row r="32" spans="1:32" ht="25.5" thickTop="1" thickBot="1">
      <c r="A32" s="104" t="s">
        <v>85</v>
      </c>
      <c r="B32" s="393" t="s">
        <v>10</v>
      </c>
      <c r="C32" s="394"/>
      <c r="D32" s="394"/>
      <c r="E32" s="394"/>
      <c r="F32" s="394"/>
      <c r="G32" s="394"/>
      <c r="H32" s="394" t="s">
        <v>86</v>
      </c>
      <c r="I32" s="395"/>
      <c r="J32" s="396">
        <f>A33</f>
        <v>80</v>
      </c>
      <c r="K32" s="396"/>
      <c r="L32" s="396"/>
      <c r="M32" s="397">
        <f>A34</f>
        <v>89</v>
      </c>
      <c r="N32" s="396"/>
      <c r="O32" s="398"/>
      <c r="P32" s="396">
        <f>A35</f>
        <v>83</v>
      </c>
      <c r="Q32" s="396"/>
      <c r="R32" s="396"/>
      <c r="S32" s="397">
        <f>A36</f>
        <v>0</v>
      </c>
      <c r="T32" s="396"/>
      <c r="U32" s="396"/>
      <c r="V32" s="396"/>
      <c r="W32" s="399"/>
      <c r="X32" s="400" t="s">
        <v>87</v>
      </c>
      <c r="Y32" s="401"/>
      <c r="Z32" s="105" t="s">
        <v>88</v>
      </c>
      <c r="AA32" s="106" t="s">
        <v>89</v>
      </c>
      <c r="AB32" s="402" t="s">
        <v>90</v>
      </c>
      <c r="AC32" s="403"/>
      <c r="AD32" s="404"/>
      <c r="AE32" s="107" t="s">
        <v>91</v>
      </c>
      <c r="AF32" s="108" t="s">
        <v>88</v>
      </c>
    </row>
    <row r="33" spans="1:32" ht="21" thickTop="1">
      <c r="A33" s="109">
        <v>80</v>
      </c>
      <c r="B33" s="505" t="str">
        <f>VLOOKUP(A33,Preslist!A6:D121,3)</f>
        <v>Brokeš Matyáš</v>
      </c>
      <c r="C33" s="505"/>
      <c r="D33" s="505"/>
      <c r="E33" s="505"/>
      <c r="F33" s="505"/>
      <c r="G33" s="505"/>
      <c r="H33" s="506" t="str">
        <f>VLOOKUP(A33,Preslist!A$6:D$91,4)</f>
        <v>KST Klatovy</v>
      </c>
      <c r="I33" s="507"/>
      <c r="J33" s="390"/>
      <c r="K33" s="390"/>
      <c r="L33" s="390"/>
      <c r="M33" s="110">
        <f>W42</f>
        <v>1</v>
      </c>
      <c r="N33" s="111" t="s">
        <v>92</v>
      </c>
      <c r="O33" s="112">
        <f>Y42</f>
        <v>3</v>
      </c>
      <c r="P33" s="111">
        <f>Y44</f>
        <v>2</v>
      </c>
      <c r="Q33" s="111" t="s">
        <v>92</v>
      </c>
      <c r="R33" s="111">
        <f>W44</f>
        <v>3</v>
      </c>
      <c r="S33" s="433">
        <f>W39</f>
        <v>0</v>
      </c>
      <c r="T33" s="434"/>
      <c r="U33" s="111" t="s">
        <v>92</v>
      </c>
      <c r="V33" s="434">
        <f>Y39</f>
        <v>0</v>
      </c>
      <c r="W33" s="435"/>
      <c r="X33" s="419">
        <f>COUNTIF(M33,"=3")+COUNTIF(P33,"=3")+COUNTIF(S33,"=3")</f>
        <v>0</v>
      </c>
      <c r="Y33" s="420"/>
      <c r="Z33" s="115">
        <f>COUNTIF(O33,"=3")+COUNTIF(R33,"=3")+COUNTIF(V33,"=3")</f>
        <v>2</v>
      </c>
      <c r="AA33" s="116">
        <v>0</v>
      </c>
      <c r="AB33" s="114">
        <f>M33+P33+S33</f>
        <v>3</v>
      </c>
      <c r="AC33" s="103" t="s">
        <v>92</v>
      </c>
      <c r="AD33" s="113">
        <f>O33+R33+V33</f>
        <v>6</v>
      </c>
      <c r="AE33" s="117">
        <f>X33*2+Z33*1</f>
        <v>2</v>
      </c>
      <c r="AF33" s="118">
        <v>11</v>
      </c>
    </row>
    <row r="34" spans="1:32" ht="20.25">
      <c r="A34" s="119">
        <v>89</v>
      </c>
      <c r="B34" s="421" t="str">
        <f>VLOOKUP(A34,Preslist!A7:D122,3)</f>
        <v>Turek Lukáš</v>
      </c>
      <c r="C34" s="421"/>
      <c r="D34" s="421"/>
      <c r="E34" s="421"/>
      <c r="F34" s="421"/>
      <c r="G34" s="421"/>
      <c r="H34" s="422" t="str">
        <f>VLOOKUP(A34,Preslist!A$6:D$91,4)</f>
        <v>TJ Kožlany</v>
      </c>
      <c r="I34" s="423"/>
      <c r="J34" s="120">
        <f>Y42</f>
        <v>3</v>
      </c>
      <c r="K34" s="121" t="s">
        <v>92</v>
      </c>
      <c r="L34" s="122">
        <f>W42</f>
        <v>1</v>
      </c>
      <c r="M34" s="424"/>
      <c r="N34" s="425"/>
      <c r="O34" s="426"/>
      <c r="P34" s="121">
        <f>W40</f>
        <v>3</v>
      </c>
      <c r="Q34" s="121" t="s">
        <v>92</v>
      </c>
      <c r="R34" s="121">
        <f>Y40</f>
        <v>1</v>
      </c>
      <c r="S34" s="424">
        <f>W43</f>
        <v>0</v>
      </c>
      <c r="T34" s="425"/>
      <c r="U34" s="121" t="s">
        <v>92</v>
      </c>
      <c r="V34" s="425">
        <f>Y43</f>
        <v>0</v>
      </c>
      <c r="W34" s="427"/>
      <c r="X34" s="428">
        <f>COUNTIF(J34,"=3")+COUNTIF(P34,"=3")+COUNTIF(S34,"=3")</f>
        <v>2</v>
      </c>
      <c r="Y34" s="429"/>
      <c r="Z34" s="124">
        <f>COUNTIF(L34,"=3")+COUNTIF(R34,"=3")+COUNTIF(V34,"=3")</f>
        <v>0</v>
      </c>
      <c r="AA34" s="125">
        <v>0</v>
      </c>
      <c r="AB34" s="120">
        <v>6</v>
      </c>
      <c r="AC34" s="121" t="s">
        <v>92</v>
      </c>
      <c r="AD34" s="123">
        <v>2</v>
      </c>
      <c r="AE34" s="126">
        <f t="shared" ref="AE34:AE35" si="9">X34*2+Z34*1</f>
        <v>4</v>
      </c>
      <c r="AF34" s="127">
        <v>9</v>
      </c>
    </row>
    <row r="35" spans="1:32" ht="20.25">
      <c r="A35" s="119">
        <v>83</v>
      </c>
      <c r="B35" s="421" t="str">
        <f>VLOOKUP(A35,Preslist!A8:D123,3)</f>
        <v>Hašek Dominik</v>
      </c>
      <c r="C35" s="421"/>
      <c r="D35" s="421"/>
      <c r="E35" s="421"/>
      <c r="F35" s="421"/>
      <c r="G35" s="421"/>
      <c r="H35" s="422" t="str">
        <f>VLOOKUP(A35,Preslist!A$6:D$91,4)</f>
        <v>TJ Sokol Skomelno</v>
      </c>
      <c r="I35" s="423"/>
      <c r="J35" s="121">
        <f>W44</f>
        <v>3</v>
      </c>
      <c r="K35" s="121" t="s">
        <v>92</v>
      </c>
      <c r="L35" s="121">
        <f>Y44</f>
        <v>2</v>
      </c>
      <c r="M35" s="128">
        <f>Y40</f>
        <v>1</v>
      </c>
      <c r="N35" s="121" t="s">
        <v>92</v>
      </c>
      <c r="O35" s="122">
        <f>W40</f>
        <v>3</v>
      </c>
      <c r="P35" s="425"/>
      <c r="Q35" s="425"/>
      <c r="R35" s="425"/>
      <c r="S35" s="424">
        <f>Y41</f>
        <v>0</v>
      </c>
      <c r="T35" s="425"/>
      <c r="U35" s="121" t="s">
        <v>92</v>
      </c>
      <c r="V35" s="425">
        <f>W41</f>
        <v>0</v>
      </c>
      <c r="W35" s="427"/>
      <c r="X35" s="428">
        <f>COUNTIF(J35,"=3")+COUNTIF(M35,"=3")+COUNTIF(S35,"=3")</f>
        <v>1</v>
      </c>
      <c r="Y35" s="429"/>
      <c r="Z35" s="124">
        <f>COUNTIF(L35,"=3")+COUNTIF(O35,"=3")+COUNTIF(V35,"=3")</f>
        <v>1</v>
      </c>
      <c r="AA35" s="125">
        <v>0</v>
      </c>
      <c r="AB35" s="120">
        <v>4</v>
      </c>
      <c r="AC35" s="129" t="s">
        <v>92</v>
      </c>
      <c r="AD35" s="123">
        <v>5</v>
      </c>
      <c r="AE35" s="126">
        <f t="shared" si="9"/>
        <v>3</v>
      </c>
      <c r="AF35" s="127">
        <v>10</v>
      </c>
    </row>
    <row r="36" spans="1:32" ht="21" thickBot="1">
      <c r="A36" s="130"/>
      <c r="B36" s="436"/>
      <c r="C36" s="436"/>
      <c r="D36" s="436"/>
      <c r="E36" s="436"/>
      <c r="F36" s="436"/>
      <c r="G36" s="436"/>
      <c r="H36" s="437"/>
      <c r="I36" s="438"/>
      <c r="J36" s="131"/>
      <c r="K36" s="131"/>
      <c r="L36" s="131"/>
      <c r="M36" s="132"/>
      <c r="N36" s="131"/>
      <c r="O36" s="133"/>
      <c r="P36" s="131"/>
      <c r="Q36" s="131"/>
      <c r="R36" s="131"/>
      <c r="S36" s="439"/>
      <c r="T36" s="440"/>
      <c r="U36" s="440"/>
      <c r="V36" s="440"/>
      <c r="W36" s="441"/>
      <c r="X36" s="442"/>
      <c r="Y36" s="443"/>
      <c r="Z36" s="136"/>
      <c r="AA36" s="137"/>
      <c r="AB36" s="135"/>
      <c r="AC36" s="131"/>
      <c r="AD36" s="134"/>
      <c r="AE36" s="138"/>
      <c r="AF36" s="139"/>
    </row>
    <row r="37" spans="1:32" ht="21.75" thickTop="1" thickBot="1">
      <c r="A37" s="444" t="s">
        <v>93</v>
      </c>
      <c r="B37" s="445"/>
      <c r="C37" s="445"/>
      <c r="D37" s="445"/>
      <c r="E37" s="445"/>
      <c r="F37" s="445"/>
      <c r="G37" s="445"/>
      <c r="H37" s="445"/>
      <c r="I37" s="445"/>
      <c r="J37" s="445"/>
      <c r="K37" s="445"/>
      <c r="L37" s="445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45"/>
      <c r="X37" s="445"/>
      <c r="Y37" s="445"/>
      <c r="Z37" s="445"/>
      <c r="AA37" s="445"/>
      <c r="AB37" s="445"/>
      <c r="AC37" s="445"/>
      <c r="AD37" s="445"/>
      <c r="AE37" s="445"/>
      <c r="AF37" s="446"/>
    </row>
    <row r="38" spans="1:32" ht="17.25" thickTop="1" thickBot="1">
      <c r="A38" s="447" t="s">
        <v>94</v>
      </c>
      <c r="B38" s="416"/>
      <c r="C38" s="140" t="s">
        <v>95</v>
      </c>
      <c r="D38" s="447" t="s">
        <v>96</v>
      </c>
      <c r="E38" s="416"/>
      <c r="F38" s="416"/>
      <c r="G38" s="416"/>
      <c r="H38" s="416"/>
      <c r="I38" s="416"/>
      <c r="J38" s="416"/>
      <c r="K38" s="416"/>
      <c r="L38" s="416"/>
      <c r="M38" s="416"/>
      <c r="N38" s="448"/>
      <c r="O38" s="141" t="s">
        <v>97</v>
      </c>
      <c r="P38" s="142" t="s">
        <v>98</v>
      </c>
      <c r="Q38" s="142" t="s">
        <v>99</v>
      </c>
      <c r="R38" s="462" t="s">
        <v>100</v>
      </c>
      <c r="S38" s="462"/>
      <c r="T38" s="462" t="s">
        <v>87</v>
      </c>
      <c r="U38" s="462"/>
      <c r="V38" s="463"/>
      <c r="W38" s="416" t="s">
        <v>101</v>
      </c>
      <c r="X38" s="416"/>
      <c r="Y38" s="390"/>
      <c r="Z38" s="390"/>
      <c r="AA38" s="447" t="s">
        <v>102</v>
      </c>
      <c r="AB38" s="416"/>
      <c r="AC38" s="416"/>
      <c r="AD38" s="416"/>
      <c r="AE38" s="416"/>
      <c r="AF38" s="448"/>
    </row>
    <row r="39" spans="1:32" ht="16.5" thickTop="1">
      <c r="A39" s="449"/>
      <c r="B39" s="450"/>
      <c r="C39" s="143">
        <v>0</v>
      </c>
      <c r="D39" s="144">
        <v>1</v>
      </c>
      <c r="E39" s="508" t="str">
        <f>B33</f>
        <v>Brokeš Matyáš</v>
      </c>
      <c r="F39" s="509"/>
      <c r="G39" s="509"/>
      <c r="H39" s="510"/>
      <c r="I39" s="144">
        <v>4</v>
      </c>
      <c r="J39" s="508">
        <f>B36</f>
        <v>0</v>
      </c>
      <c r="K39" s="509"/>
      <c r="L39" s="509"/>
      <c r="M39" s="509"/>
      <c r="N39" s="511"/>
      <c r="O39" s="165"/>
      <c r="P39" s="166"/>
      <c r="Q39" s="166"/>
      <c r="R39" s="455"/>
      <c r="S39" s="455"/>
      <c r="T39" s="455"/>
      <c r="U39" s="455"/>
      <c r="V39" s="456"/>
      <c r="W39" s="236">
        <f>COUNTIF(O39:V39,"&gt;0")</f>
        <v>0</v>
      </c>
      <c r="X39" s="144" t="s">
        <v>92</v>
      </c>
      <c r="Y39" s="457">
        <f>COUNTIF(O39:V39,"&lt;0")</f>
        <v>0</v>
      </c>
      <c r="Z39" s="458"/>
      <c r="AA39" s="145"/>
      <c r="AB39" s="459"/>
      <c r="AC39" s="460"/>
      <c r="AD39" s="460"/>
      <c r="AE39" s="460"/>
      <c r="AF39" s="461"/>
    </row>
    <row r="40" spans="1:32">
      <c r="A40" s="482"/>
      <c r="B40" s="483"/>
      <c r="C40" s="146">
        <v>0</v>
      </c>
      <c r="D40" s="147">
        <v>2</v>
      </c>
      <c r="E40" s="516" t="str">
        <f>B34</f>
        <v>Turek Lukáš</v>
      </c>
      <c r="F40" s="517"/>
      <c r="G40" s="517"/>
      <c r="H40" s="518"/>
      <c r="I40" s="147">
        <v>3</v>
      </c>
      <c r="J40" s="516" t="str">
        <f>B35</f>
        <v>Hašek Dominik</v>
      </c>
      <c r="K40" s="517"/>
      <c r="L40" s="517"/>
      <c r="M40" s="517"/>
      <c r="N40" s="519"/>
      <c r="O40" s="167">
        <v>-8</v>
      </c>
      <c r="P40" s="168">
        <v>4</v>
      </c>
      <c r="Q40" s="168">
        <v>7</v>
      </c>
      <c r="R40" s="488">
        <v>11</v>
      </c>
      <c r="S40" s="488"/>
      <c r="T40" s="488"/>
      <c r="U40" s="488"/>
      <c r="V40" s="489"/>
      <c r="W40" s="148">
        <f t="shared" ref="W40:W44" si="10">COUNTIF(O40:V40,"&gt;0")</f>
        <v>3</v>
      </c>
      <c r="X40" s="147" t="s">
        <v>92</v>
      </c>
      <c r="Y40" s="464">
        <f t="shared" ref="Y40:Y44" si="11">COUNTIF(O40:V40,"&lt;0")</f>
        <v>1</v>
      </c>
      <c r="Z40" s="465"/>
      <c r="AA40" s="149"/>
      <c r="AB40" s="466" t="str">
        <f>B33</f>
        <v>Brokeš Matyáš</v>
      </c>
      <c r="AC40" s="467"/>
      <c r="AD40" s="467"/>
      <c r="AE40" s="467"/>
      <c r="AF40" s="468"/>
    </row>
    <row r="41" spans="1:32">
      <c r="A41" s="469"/>
      <c r="B41" s="470"/>
      <c r="C41" s="150">
        <v>0</v>
      </c>
      <c r="D41" s="151">
        <v>4</v>
      </c>
      <c r="E41" s="512">
        <f>B36</f>
        <v>0</v>
      </c>
      <c r="F41" s="513"/>
      <c r="G41" s="513"/>
      <c r="H41" s="514"/>
      <c r="I41" s="151">
        <v>3</v>
      </c>
      <c r="J41" s="512" t="str">
        <f>B35</f>
        <v>Hašek Dominik</v>
      </c>
      <c r="K41" s="513"/>
      <c r="L41" s="513"/>
      <c r="M41" s="513"/>
      <c r="N41" s="515"/>
      <c r="O41" s="169"/>
      <c r="P41" s="170"/>
      <c r="Q41" s="170"/>
      <c r="R41" s="475"/>
      <c r="S41" s="475"/>
      <c r="T41" s="475"/>
      <c r="U41" s="475"/>
      <c r="V41" s="476"/>
      <c r="W41" s="152">
        <f t="shared" si="10"/>
        <v>0</v>
      </c>
      <c r="X41" s="151" t="s">
        <v>92</v>
      </c>
      <c r="Y41" s="477">
        <f t="shared" si="11"/>
        <v>0</v>
      </c>
      <c r="Z41" s="478"/>
      <c r="AA41" s="153"/>
      <c r="AB41" s="479"/>
      <c r="AC41" s="480"/>
      <c r="AD41" s="480"/>
      <c r="AE41" s="480"/>
      <c r="AF41" s="481"/>
    </row>
    <row r="42" spans="1:32">
      <c r="A42" s="482"/>
      <c r="B42" s="483"/>
      <c r="C42" s="146">
        <v>0</v>
      </c>
      <c r="D42" s="147">
        <v>1</v>
      </c>
      <c r="E42" s="516" t="str">
        <f>B33</f>
        <v>Brokeš Matyáš</v>
      </c>
      <c r="F42" s="517"/>
      <c r="G42" s="517"/>
      <c r="H42" s="518"/>
      <c r="I42" s="147">
        <v>2</v>
      </c>
      <c r="J42" s="516" t="str">
        <f>B34</f>
        <v>Turek Lukáš</v>
      </c>
      <c r="K42" s="517"/>
      <c r="L42" s="517"/>
      <c r="M42" s="517"/>
      <c r="N42" s="519"/>
      <c r="O42" s="171">
        <v>-3</v>
      </c>
      <c r="P42" s="172">
        <v>8</v>
      </c>
      <c r="Q42" s="172">
        <v>-2</v>
      </c>
      <c r="R42" s="488">
        <v>-3</v>
      </c>
      <c r="S42" s="488"/>
      <c r="T42" s="488"/>
      <c r="U42" s="488"/>
      <c r="V42" s="489"/>
      <c r="W42" s="148">
        <f t="shared" si="10"/>
        <v>1</v>
      </c>
      <c r="X42" s="147" t="s">
        <v>92</v>
      </c>
      <c r="Y42" s="464">
        <f t="shared" si="11"/>
        <v>3</v>
      </c>
      <c r="Z42" s="465"/>
      <c r="AA42" s="154"/>
      <c r="AB42" s="466" t="str">
        <f>B35</f>
        <v>Hašek Dominik</v>
      </c>
      <c r="AC42" s="467"/>
      <c r="AD42" s="467"/>
      <c r="AE42" s="467"/>
      <c r="AF42" s="468"/>
    </row>
    <row r="43" spans="1:32">
      <c r="A43" s="469"/>
      <c r="B43" s="470"/>
      <c r="C43" s="150">
        <v>0</v>
      </c>
      <c r="D43" s="151">
        <v>2</v>
      </c>
      <c r="E43" s="512" t="str">
        <f>B34</f>
        <v>Turek Lukáš</v>
      </c>
      <c r="F43" s="513"/>
      <c r="G43" s="513"/>
      <c r="H43" s="514"/>
      <c r="I43" s="151">
        <v>4</v>
      </c>
      <c r="J43" s="512">
        <f>B36</f>
        <v>0</v>
      </c>
      <c r="K43" s="513"/>
      <c r="L43" s="513"/>
      <c r="M43" s="513"/>
      <c r="N43" s="515"/>
      <c r="O43" s="169"/>
      <c r="P43" s="170"/>
      <c r="Q43" s="170"/>
      <c r="R43" s="475"/>
      <c r="S43" s="475"/>
      <c r="T43" s="475"/>
      <c r="U43" s="475"/>
      <c r="V43" s="476"/>
      <c r="W43" s="152">
        <f t="shared" si="10"/>
        <v>0</v>
      </c>
      <c r="X43" s="151" t="s">
        <v>92</v>
      </c>
      <c r="Y43" s="477">
        <f t="shared" si="11"/>
        <v>0</v>
      </c>
      <c r="Z43" s="478"/>
      <c r="AA43" s="155"/>
      <c r="AB43" s="479"/>
      <c r="AC43" s="480"/>
      <c r="AD43" s="480"/>
      <c r="AE43" s="480"/>
      <c r="AF43" s="481"/>
    </row>
    <row r="44" spans="1:32" ht="16.5" thickBot="1">
      <c r="A44" s="495"/>
      <c r="B44" s="496"/>
      <c r="C44" s="156">
        <v>0</v>
      </c>
      <c r="D44" s="157">
        <v>3</v>
      </c>
      <c r="E44" s="520" t="str">
        <f>B35</f>
        <v>Hašek Dominik</v>
      </c>
      <c r="F44" s="521"/>
      <c r="G44" s="521"/>
      <c r="H44" s="522"/>
      <c r="I44" s="157">
        <v>1</v>
      </c>
      <c r="J44" s="520" t="str">
        <f>B33</f>
        <v>Brokeš Matyáš</v>
      </c>
      <c r="K44" s="521"/>
      <c r="L44" s="521"/>
      <c r="M44" s="521"/>
      <c r="N44" s="523"/>
      <c r="O44" s="173">
        <v>8</v>
      </c>
      <c r="P44" s="174">
        <v>-7</v>
      </c>
      <c r="Q44" s="174">
        <v>6</v>
      </c>
      <c r="R44" s="501">
        <v>-10</v>
      </c>
      <c r="S44" s="501"/>
      <c r="T44" s="501">
        <v>11</v>
      </c>
      <c r="U44" s="501"/>
      <c r="V44" s="502"/>
      <c r="W44" s="235">
        <f t="shared" si="10"/>
        <v>3</v>
      </c>
      <c r="X44" s="216" t="s">
        <v>92</v>
      </c>
      <c r="Y44" s="490">
        <f t="shared" si="11"/>
        <v>2</v>
      </c>
      <c r="Z44" s="491"/>
      <c r="AA44" s="158"/>
      <c r="AB44" s="492" t="str">
        <f>B34</f>
        <v>Turek Lukáš</v>
      </c>
      <c r="AC44" s="493"/>
      <c r="AD44" s="493"/>
      <c r="AE44" s="493"/>
      <c r="AF44" s="494"/>
    </row>
    <row r="45" spans="1:32" ht="37.5" customHeight="1" thickTop="1">
      <c r="A45" s="159"/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29"/>
      <c r="AF45" s="103"/>
    </row>
  </sheetData>
  <mergeCells count="261">
    <mergeCell ref="B3:G3"/>
    <mergeCell ref="H3:I3"/>
    <mergeCell ref="J3:L3"/>
    <mergeCell ref="S3:T3"/>
    <mergeCell ref="V3:W3"/>
    <mergeCell ref="X3:Y3"/>
    <mergeCell ref="Z1:AB1"/>
    <mergeCell ref="AD1:AF1"/>
    <mergeCell ref="B2:G2"/>
    <mergeCell ref="H2:I2"/>
    <mergeCell ref="J2:L2"/>
    <mergeCell ref="M2:O2"/>
    <mergeCell ref="P2:R2"/>
    <mergeCell ref="S2:W2"/>
    <mergeCell ref="X2:Y2"/>
    <mergeCell ref="AB2:AD2"/>
    <mergeCell ref="A1:D1"/>
    <mergeCell ref="E1:F1"/>
    <mergeCell ref="G1:J1"/>
    <mergeCell ref="K1:O1"/>
    <mergeCell ref="P1:R1"/>
    <mergeCell ref="S1:Y1"/>
    <mergeCell ref="B5:G5"/>
    <mergeCell ref="H5:I5"/>
    <mergeCell ref="P5:R5"/>
    <mergeCell ref="S5:T5"/>
    <mergeCell ref="V5:W5"/>
    <mergeCell ref="X5:Y5"/>
    <mergeCell ref="B4:G4"/>
    <mergeCell ref="H4:I4"/>
    <mergeCell ref="M4:O4"/>
    <mergeCell ref="S4:T4"/>
    <mergeCell ref="V4:W4"/>
    <mergeCell ref="X4:Y4"/>
    <mergeCell ref="AA8:AF8"/>
    <mergeCell ref="A9:B9"/>
    <mergeCell ref="E9:H9"/>
    <mergeCell ref="J9:N9"/>
    <mergeCell ref="R9:S9"/>
    <mergeCell ref="T9:V9"/>
    <mergeCell ref="Y9:Z9"/>
    <mergeCell ref="AB9:AF9"/>
    <mergeCell ref="B6:G6"/>
    <mergeCell ref="H6:I6"/>
    <mergeCell ref="S6:W6"/>
    <mergeCell ref="X6:Y6"/>
    <mergeCell ref="A7:AF7"/>
    <mergeCell ref="A8:B8"/>
    <mergeCell ref="D8:N8"/>
    <mergeCell ref="R8:S8"/>
    <mergeCell ref="T8:V8"/>
    <mergeCell ref="W8:Z8"/>
    <mergeCell ref="AB10:AF10"/>
    <mergeCell ref="A11:B11"/>
    <mergeCell ref="E11:H11"/>
    <mergeCell ref="J11:N11"/>
    <mergeCell ref="R11:S11"/>
    <mergeCell ref="T11:V11"/>
    <mergeCell ref="Y11:Z11"/>
    <mergeCell ref="AB11:AF11"/>
    <mergeCell ref="A10:B10"/>
    <mergeCell ref="E10:H10"/>
    <mergeCell ref="J10:N10"/>
    <mergeCell ref="R10:S10"/>
    <mergeCell ref="T10:V10"/>
    <mergeCell ref="Y10:Z10"/>
    <mergeCell ref="AB12:AF12"/>
    <mergeCell ref="A13:B13"/>
    <mergeCell ref="E13:H13"/>
    <mergeCell ref="J13:N13"/>
    <mergeCell ref="R13:S13"/>
    <mergeCell ref="T13:V13"/>
    <mergeCell ref="Y13:Z13"/>
    <mergeCell ref="AB13:AF13"/>
    <mergeCell ref="A12:B12"/>
    <mergeCell ref="E12:H12"/>
    <mergeCell ref="J12:N12"/>
    <mergeCell ref="R12:S12"/>
    <mergeCell ref="T12:V12"/>
    <mergeCell ref="Y12:Z12"/>
    <mergeCell ref="AB14:AF14"/>
    <mergeCell ref="A16:D16"/>
    <mergeCell ref="E16:F16"/>
    <mergeCell ref="G16:J16"/>
    <mergeCell ref="K16:O16"/>
    <mergeCell ref="P16:R16"/>
    <mergeCell ref="S16:Y16"/>
    <mergeCell ref="Z16:AB16"/>
    <mergeCell ref="AD16:AF16"/>
    <mergeCell ref="A14:B14"/>
    <mergeCell ref="E14:H14"/>
    <mergeCell ref="J14:N14"/>
    <mergeCell ref="R14:S14"/>
    <mergeCell ref="T14:V14"/>
    <mergeCell ref="Y14:Z14"/>
    <mergeCell ref="X17:Y17"/>
    <mergeCell ref="AB17:AD17"/>
    <mergeCell ref="B18:G18"/>
    <mergeCell ref="H18:I18"/>
    <mergeCell ref="J18:L18"/>
    <mergeCell ref="S18:T18"/>
    <mergeCell ref="V18:W18"/>
    <mergeCell ref="X18:Y18"/>
    <mergeCell ref="B17:G17"/>
    <mergeCell ref="H17:I17"/>
    <mergeCell ref="J17:L17"/>
    <mergeCell ref="M17:O17"/>
    <mergeCell ref="P17:R17"/>
    <mergeCell ref="S17:W17"/>
    <mergeCell ref="B20:G20"/>
    <mergeCell ref="H20:I20"/>
    <mergeCell ref="P20:R20"/>
    <mergeCell ref="S20:T20"/>
    <mergeCell ref="V20:W20"/>
    <mergeCell ref="X20:Y20"/>
    <mergeCell ref="B19:G19"/>
    <mergeCell ref="H19:I19"/>
    <mergeCell ref="M19:O19"/>
    <mergeCell ref="S19:T19"/>
    <mergeCell ref="V19:W19"/>
    <mergeCell ref="X19:Y19"/>
    <mergeCell ref="AA23:AF23"/>
    <mergeCell ref="A24:B24"/>
    <mergeCell ref="E24:H24"/>
    <mergeCell ref="J24:N24"/>
    <mergeCell ref="R24:S24"/>
    <mergeCell ref="T24:V24"/>
    <mergeCell ref="Y24:Z24"/>
    <mergeCell ref="AB24:AF24"/>
    <mergeCell ref="B21:G21"/>
    <mergeCell ref="H21:I21"/>
    <mergeCell ref="S21:W21"/>
    <mergeCell ref="X21:Y21"/>
    <mergeCell ref="A22:AF22"/>
    <mergeCell ref="A23:B23"/>
    <mergeCell ref="D23:N23"/>
    <mergeCell ref="R23:S23"/>
    <mergeCell ref="T23:V23"/>
    <mergeCell ref="W23:Z23"/>
    <mergeCell ref="AB25:AF25"/>
    <mergeCell ref="A26:B26"/>
    <mergeCell ref="E26:H26"/>
    <mergeCell ref="J26:N26"/>
    <mergeCell ref="R26:S26"/>
    <mergeCell ref="T26:V26"/>
    <mergeCell ref="Y26:Z26"/>
    <mergeCell ref="AB26:AF26"/>
    <mergeCell ref="A25:B25"/>
    <mergeCell ref="E25:H25"/>
    <mergeCell ref="J25:N25"/>
    <mergeCell ref="R25:S25"/>
    <mergeCell ref="T25:V25"/>
    <mergeCell ref="Y25:Z25"/>
    <mergeCell ref="AB27:AF27"/>
    <mergeCell ref="A28:B28"/>
    <mergeCell ref="E28:H28"/>
    <mergeCell ref="J28:N28"/>
    <mergeCell ref="R28:S28"/>
    <mergeCell ref="T28:V28"/>
    <mergeCell ref="Y28:Z28"/>
    <mergeCell ref="AB28:AF28"/>
    <mergeCell ref="A27:B27"/>
    <mergeCell ref="E27:H27"/>
    <mergeCell ref="J27:N27"/>
    <mergeCell ref="R27:S27"/>
    <mergeCell ref="T27:V27"/>
    <mergeCell ref="Y27:Z27"/>
    <mergeCell ref="AB29:AF29"/>
    <mergeCell ref="A31:D31"/>
    <mergeCell ref="E31:F31"/>
    <mergeCell ref="G31:J31"/>
    <mergeCell ref="K31:O31"/>
    <mergeCell ref="P31:R31"/>
    <mergeCell ref="S31:Y31"/>
    <mergeCell ref="Z31:AB31"/>
    <mergeCell ref="AD31:AF31"/>
    <mergeCell ref="A29:B29"/>
    <mergeCell ref="E29:H29"/>
    <mergeCell ref="J29:N29"/>
    <mergeCell ref="R29:S29"/>
    <mergeCell ref="T29:V29"/>
    <mergeCell ref="Y29:Z29"/>
    <mergeCell ref="X32:Y32"/>
    <mergeCell ref="AB32:AD32"/>
    <mergeCell ref="B33:G33"/>
    <mergeCell ref="H33:I33"/>
    <mergeCell ref="J33:L33"/>
    <mergeCell ref="S33:T33"/>
    <mergeCell ref="V33:W33"/>
    <mergeCell ref="X33:Y33"/>
    <mergeCell ref="B32:G32"/>
    <mergeCell ref="H32:I32"/>
    <mergeCell ref="J32:L32"/>
    <mergeCell ref="M32:O32"/>
    <mergeCell ref="P32:R32"/>
    <mergeCell ref="S32:W32"/>
    <mergeCell ref="B35:G35"/>
    <mergeCell ref="H35:I35"/>
    <mergeCell ref="P35:R35"/>
    <mergeCell ref="S35:T35"/>
    <mergeCell ref="V35:W35"/>
    <mergeCell ref="X35:Y35"/>
    <mergeCell ref="B34:G34"/>
    <mergeCell ref="H34:I34"/>
    <mergeCell ref="M34:O34"/>
    <mergeCell ref="S34:T34"/>
    <mergeCell ref="V34:W34"/>
    <mergeCell ref="X34:Y34"/>
    <mergeCell ref="AA38:AF38"/>
    <mergeCell ref="A39:B39"/>
    <mergeCell ref="E39:H39"/>
    <mergeCell ref="J39:N39"/>
    <mergeCell ref="R39:S39"/>
    <mergeCell ref="T39:V39"/>
    <mergeCell ref="Y39:Z39"/>
    <mergeCell ref="AB39:AF39"/>
    <mergeCell ref="B36:G36"/>
    <mergeCell ref="H36:I36"/>
    <mergeCell ref="S36:W36"/>
    <mergeCell ref="X36:Y36"/>
    <mergeCell ref="A37:AF37"/>
    <mergeCell ref="A38:B38"/>
    <mergeCell ref="D38:N38"/>
    <mergeCell ref="R38:S38"/>
    <mergeCell ref="T38:V38"/>
    <mergeCell ref="W38:Z38"/>
    <mergeCell ref="AB40:AF40"/>
    <mergeCell ref="A41:B41"/>
    <mergeCell ref="E41:H41"/>
    <mergeCell ref="J41:N41"/>
    <mergeCell ref="R41:S41"/>
    <mergeCell ref="T41:V41"/>
    <mergeCell ref="Y41:Z41"/>
    <mergeCell ref="AB41:AF41"/>
    <mergeCell ref="A40:B40"/>
    <mergeCell ref="E40:H40"/>
    <mergeCell ref="J40:N40"/>
    <mergeCell ref="R40:S40"/>
    <mergeCell ref="T40:V40"/>
    <mergeCell ref="Y40:Z40"/>
    <mergeCell ref="AB44:AF44"/>
    <mergeCell ref="A44:B44"/>
    <mergeCell ref="E44:H44"/>
    <mergeCell ref="J44:N44"/>
    <mergeCell ref="R44:S44"/>
    <mergeCell ref="T44:V44"/>
    <mergeCell ref="Y44:Z44"/>
    <mergeCell ref="AB42:AF42"/>
    <mergeCell ref="A43:B43"/>
    <mergeCell ref="E43:H43"/>
    <mergeCell ref="J43:N43"/>
    <mergeCell ref="R43:S43"/>
    <mergeCell ref="T43:V43"/>
    <mergeCell ref="Y43:Z43"/>
    <mergeCell ref="AB43:AF43"/>
    <mergeCell ref="A42:B42"/>
    <mergeCell ref="E42:H42"/>
    <mergeCell ref="J42:N42"/>
    <mergeCell ref="R42:S42"/>
    <mergeCell ref="T42:V42"/>
    <mergeCell ref="Y42:Z42"/>
  </mergeCells>
  <pageMargins left="0.7" right="0.7" top="0.75" bottom="0.75" header="0.3" footer="0.3"/>
  <pageSetup orientation="portrait" r:id="rId1"/>
  <headerFooter>
    <oddHeader>&amp;C&amp;"Calibri"&amp;10&amp;KFF8C00C2 - Confidential&amp;1#</oddHeader>
  </headerFooter>
  <ignoredErrors>
    <ignoredError sqref="G1 B4:AC4 B19:AC19 G16 G31 B33:AE33 E39:N39 C3:G3 I3:AF3 A13:N13 A9:N9 W9:AA9 A10:N10 W10:AA10 A26:N26 A25:N25 W25:AA25 A24:N24 W24:AA24 E43:N43 E40:N40 T40:AA40 T39:AA39 A11:N11 W11:AA11 E41:N41 T41:AA41 A12:N12 W12:AA12 A28:N28 A27:N27 W27:AA27 W26:AA26 A14:N14 W14:AA14 E42:N42 T42:AA42 A29:N29 W29:AA29 W13:AA13 W28:AA28 E44:N44 U44:AA44 T43:AA43 J2:W2 J17:W17 J32:W32 A7:AF8 B5:AC5 B6:AC6 B18:AE18 A22:AF23 B21:AC21 B20:AC20 AC9:AF9 AC10:AF10 AC11:AF11 AC12:AF12 AC13:AF13 AC14:AF14 AC24:AF24 AC25:AF25 AC26:AF26 AC27:AF27 AC28:AF28 AC29:AF29 AC40:AF40 AC42:AF42 AC44:AF44 AE19 AE20 AE21 B35:AA35 B34:AA34 AC34 AE34 AC35 AE35 AE4:AF4 AE5:AF5 AE6:AF6" unlocked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90"/>
  <sheetViews>
    <sheetView tabSelected="1" topLeftCell="A60" workbookViewId="0">
      <selection activeCell="B78" sqref="B78"/>
    </sheetView>
  </sheetViews>
  <sheetFormatPr defaultRowHeight="15.75"/>
  <cols>
    <col min="1" max="1" width="6.125" customWidth="1"/>
    <col min="2" max="2" width="16.875" bestFit="1" customWidth="1"/>
    <col min="3" max="3" width="18.375" bestFit="1" customWidth="1"/>
  </cols>
  <sheetData>
    <row r="1" spans="1:5" ht="16.5" thickBot="1">
      <c r="A1" s="250" t="s">
        <v>141</v>
      </c>
      <c r="B1" s="249" t="s">
        <v>96</v>
      </c>
      <c r="C1" s="249" t="s">
        <v>86</v>
      </c>
      <c r="D1" s="249" t="s">
        <v>12</v>
      </c>
      <c r="E1" s="248" t="s">
        <v>162</v>
      </c>
    </row>
    <row r="2" spans="1:5" ht="16.5" thickTop="1">
      <c r="A2" s="244">
        <v>1</v>
      </c>
      <c r="B2" s="294" t="s">
        <v>31</v>
      </c>
      <c r="C2" s="251" t="s">
        <v>19</v>
      </c>
      <c r="D2" s="8">
        <v>2010</v>
      </c>
      <c r="E2" s="14" t="s">
        <v>24</v>
      </c>
    </row>
    <row r="3" spans="1:5">
      <c r="A3" s="243">
        <v>2</v>
      </c>
      <c r="B3" s="294" t="s">
        <v>33</v>
      </c>
      <c r="C3" s="251" t="s">
        <v>244</v>
      </c>
      <c r="D3" s="8">
        <v>2008</v>
      </c>
      <c r="E3" s="14" t="s">
        <v>27</v>
      </c>
    </row>
    <row r="4" spans="1:5">
      <c r="A4" s="243">
        <v>3</v>
      </c>
      <c r="B4" s="294" t="s">
        <v>163</v>
      </c>
      <c r="C4" s="294" t="s">
        <v>23</v>
      </c>
      <c r="D4" s="8">
        <v>2008</v>
      </c>
      <c r="E4" s="8" t="s">
        <v>27</v>
      </c>
    </row>
    <row r="5" spans="1:5">
      <c r="A5" s="243">
        <v>4</v>
      </c>
      <c r="B5" s="351" t="s">
        <v>25</v>
      </c>
      <c r="C5" s="251" t="s">
        <v>26</v>
      </c>
      <c r="D5" s="14">
        <v>2006</v>
      </c>
      <c r="E5" s="13" t="s">
        <v>21</v>
      </c>
    </row>
    <row r="6" spans="1:5">
      <c r="A6" s="243">
        <v>5</v>
      </c>
      <c r="B6" s="294" t="s">
        <v>18</v>
      </c>
      <c r="C6" s="294" t="s">
        <v>19</v>
      </c>
      <c r="D6" s="8">
        <v>2007</v>
      </c>
      <c r="E6" s="8" t="s">
        <v>70</v>
      </c>
    </row>
    <row r="7" spans="1:5">
      <c r="A7" s="243">
        <v>6</v>
      </c>
      <c r="B7" s="294" t="s">
        <v>165</v>
      </c>
      <c r="C7" s="251" t="s">
        <v>213</v>
      </c>
      <c r="D7" s="8">
        <v>2007</v>
      </c>
      <c r="E7" s="14" t="s">
        <v>21</v>
      </c>
    </row>
    <row r="8" spans="1:5">
      <c r="A8" s="243">
        <v>7</v>
      </c>
      <c r="B8" s="294" t="s">
        <v>22</v>
      </c>
      <c r="C8" s="251" t="s">
        <v>23</v>
      </c>
      <c r="D8" s="8">
        <v>2008</v>
      </c>
      <c r="E8" s="14" t="s">
        <v>27</v>
      </c>
    </row>
    <row r="9" spans="1:5">
      <c r="A9" s="243">
        <v>8</v>
      </c>
      <c r="B9" s="294" t="s">
        <v>174</v>
      </c>
      <c r="C9" s="251" t="s">
        <v>243</v>
      </c>
      <c r="D9" s="8">
        <v>2008</v>
      </c>
      <c r="E9" s="14" t="s">
        <v>27</v>
      </c>
    </row>
    <row r="10" spans="1:5">
      <c r="A10" s="243">
        <v>9</v>
      </c>
      <c r="B10" s="294" t="s">
        <v>164</v>
      </c>
      <c r="C10" s="294" t="s">
        <v>171</v>
      </c>
      <c r="D10" s="8">
        <v>2008</v>
      </c>
      <c r="E10" s="8" t="s">
        <v>27</v>
      </c>
    </row>
    <row r="11" spans="1:5">
      <c r="A11" s="243">
        <v>10</v>
      </c>
      <c r="B11" s="294" t="s">
        <v>35</v>
      </c>
      <c r="C11" s="251" t="s">
        <v>29</v>
      </c>
      <c r="D11" s="8">
        <v>2006</v>
      </c>
      <c r="E11" s="14" t="s">
        <v>21</v>
      </c>
    </row>
    <row r="12" spans="1:5">
      <c r="A12" s="243">
        <v>11</v>
      </c>
      <c r="B12" s="294" t="s">
        <v>37</v>
      </c>
      <c r="C12" s="251" t="s">
        <v>39</v>
      </c>
      <c r="D12" s="8">
        <v>2008</v>
      </c>
      <c r="E12" s="14" t="s">
        <v>27</v>
      </c>
    </row>
    <row r="13" spans="1:5">
      <c r="A13" s="243">
        <v>12</v>
      </c>
      <c r="B13" s="351" t="s">
        <v>28</v>
      </c>
      <c r="C13" s="251" t="s">
        <v>29</v>
      </c>
      <c r="D13" s="14">
        <v>2007</v>
      </c>
      <c r="E13" s="13" t="s">
        <v>70</v>
      </c>
    </row>
    <row r="14" spans="1:5">
      <c r="A14" s="243">
        <v>13</v>
      </c>
      <c r="B14" s="351" t="s">
        <v>38</v>
      </c>
      <c r="C14" s="251" t="s">
        <v>39</v>
      </c>
      <c r="D14" s="14">
        <v>2008</v>
      </c>
      <c r="E14" s="13" t="s">
        <v>27</v>
      </c>
    </row>
    <row r="15" spans="1:5">
      <c r="A15" s="243">
        <v>14</v>
      </c>
      <c r="B15" s="351" t="s">
        <v>40</v>
      </c>
      <c r="C15" s="251" t="s">
        <v>19</v>
      </c>
      <c r="D15" s="14">
        <v>2010</v>
      </c>
      <c r="E15" s="13" t="s">
        <v>24</v>
      </c>
    </row>
    <row r="16" spans="1:5">
      <c r="A16" s="243">
        <v>15</v>
      </c>
      <c r="B16" s="294" t="s">
        <v>74</v>
      </c>
      <c r="C16" s="251" t="s">
        <v>29</v>
      </c>
      <c r="D16" s="8">
        <v>2013</v>
      </c>
      <c r="E16" s="14" t="s">
        <v>30</v>
      </c>
    </row>
    <row r="17" spans="1:5">
      <c r="A17" s="247">
        <v>16</v>
      </c>
      <c r="B17" s="294" t="s">
        <v>45</v>
      </c>
      <c r="C17" s="251" t="s">
        <v>29</v>
      </c>
      <c r="D17" s="8">
        <v>2009</v>
      </c>
      <c r="E17" s="14" t="s">
        <v>20</v>
      </c>
    </row>
    <row r="18" spans="1:5">
      <c r="A18" s="246">
        <v>17</v>
      </c>
      <c r="B18" s="253" t="s">
        <v>50</v>
      </c>
      <c r="C18" s="296" t="s">
        <v>34</v>
      </c>
      <c r="D18" s="42">
        <v>2006</v>
      </c>
      <c r="E18" s="43" t="s">
        <v>21</v>
      </c>
    </row>
    <row r="19" spans="1:5">
      <c r="A19" s="243">
        <v>18</v>
      </c>
      <c r="B19" s="296" t="s">
        <v>173</v>
      </c>
      <c r="C19" s="296" t="s">
        <v>49</v>
      </c>
      <c r="D19" s="43">
        <v>2008</v>
      </c>
      <c r="E19" s="43" t="s">
        <v>27</v>
      </c>
    </row>
    <row r="20" spans="1:5">
      <c r="A20" s="243">
        <v>19</v>
      </c>
      <c r="B20" s="253" t="s">
        <v>63</v>
      </c>
      <c r="C20" s="296" t="s">
        <v>19</v>
      </c>
      <c r="D20" s="42">
        <v>2012</v>
      </c>
      <c r="E20" s="43" t="s">
        <v>32</v>
      </c>
    </row>
    <row r="21" spans="1:5">
      <c r="A21" s="243">
        <v>20</v>
      </c>
      <c r="B21" s="253" t="s">
        <v>51</v>
      </c>
      <c r="C21" s="296" t="s">
        <v>19</v>
      </c>
      <c r="D21" s="42">
        <v>2009</v>
      </c>
      <c r="E21" s="43" t="s">
        <v>27</v>
      </c>
    </row>
    <row r="22" spans="1:5">
      <c r="A22" s="243">
        <v>21</v>
      </c>
      <c r="B22" s="253" t="s">
        <v>36</v>
      </c>
      <c r="C22" s="296" t="s">
        <v>29</v>
      </c>
      <c r="D22" s="42">
        <v>2006</v>
      </c>
      <c r="E22" s="43" t="s">
        <v>21</v>
      </c>
    </row>
    <row r="23" spans="1:5">
      <c r="A23" s="243">
        <v>22</v>
      </c>
      <c r="B23" s="253" t="s">
        <v>68</v>
      </c>
      <c r="C23" s="296" t="s">
        <v>56</v>
      </c>
      <c r="D23" s="42">
        <v>2011</v>
      </c>
      <c r="E23" s="43" t="s">
        <v>24</v>
      </c>
    </row>
    <row r="24" spans="1:5">
      <c r="A24" s="243">
        <v>23</v>
      </c>
      <c r="B24" s="253" t="s">
        <v>182</v>
      </c>
      <c r="C24" s="296" t="s">
        <v>29</v>
      </c>
      <c r="D24" s="42">
        <v>2011</v>
      </c>
      <c r="E24" s="43" t="s">
        <v>24</v>
      </c>
    </row>
    <row r="25" spans="1:5">
      <c r="A25" s="243">
        <v>24</v>
      </c>
      <c r="B25" s="296" t="s">
        <v>186</v>
      </c>
      <c r="C25" s="296" t="s">
        <v>46</v>
      </c>
      <c r="D25" s="43">
        <v>2011</v>
      </c>
      <c r="E25" s="43" t="s">
        <v>24</v>
      </c>
    </row>
    <row r="26" spans="1:5">
      <c r="A26" s="243">
        <v>25</v>
      </c>
      <c r="B26" s="253" t="s">
        <v>55</v>
      </c>
      <c r="C26" s="296" t="s">
        <v>48</v>
      </c>
      <c r="D26" s="42">
        <v>2010</v>
      </c>
      <c r="E26" s="43" t="s">
        <v>42</v>
      </c>
    </row>
    <row r="27" spans="1:5">
      <c r="A27" s="243">
        <v>26</v>
      </c>
      <c r="B27" s="253" t="s">
        <v>168</v>
      </c>
      <c r="C27" s="296" t="s">
        <v>29</v>
      </c>
      <c r="D27" s="42">
        <v>2012</v>
      </c>
      <c r="E27" s="43" t="s">
        <v>30</v>
      </c>
    </row>
    <row r="28" spans="1:5">
      <c r="A28" s="243">
        <v>27</v>
      </c>
      <c r="B28" s="253" t="s">
        <v>167</v>
      </c>
      <c r="C28" s="296" t="s">
        <v>243</v>
      </c>
      <c r="D28" s="42">
        <v>2012</v>
      </c>
      <c r="E28" s="43" t="s">
        <v>30</v>
      </c>
    </row>
    <row r="29" spans="1:5">
      <c r="A29" s="243">
        <v>28</v>
      </c>
      <c r="B29" s="296" t="s">
        <v>60</v>
      </c>
      <c r="C29" s="296" t="s">
        <v>61</v>
      </c>
      <c r="D29" s="43">
        <v>2006</v>
      </c>
      <c r="E29" s="43" t="s">
        <v>70</v>
      </c>
    </row>
    <row r="30" spans="1:5">
      <c r="A30" s="243">
        <v>29</v>
      </c>
      <c r="B30" s="253" t="s">
        <v>54</v>
      </c>
      <c r="C30" s="296" t="s">
        <v>48</v>
      </c>
      <c r="D30" s="42">
        <v>2011</v>
      </c>
      <c r="E30" s="43" t="s">
        <v>42</v>
      </c>
    </row>
    <row r="31" spans="1:5">
      <c r="A31" s="243">
        <v>30</v>
      </c>
      <c r="B31" s="253" t="s">
        <v>172</v>
      </c>
      <c r="C31" s="296" t="s">
        <v>39</v>
      </c>
      <c r="D31" s="42">
        <v>2011</v>
      </c>
      <c r="E31" s="43" t="s">
        <v>42</v>
      </c>
    </row>
    <row r="32" spans="1:5">
      <c r="A32" s="243">
        <v>31</v>
      </c>
      <c r="B32" s="296" t="s">
        <v>166</v>
      </c>
      <c r="C32" s="296" t="s">
        <v>48</v>
      </c>
      <c r="D32" s="42">
        <v>2010</v>
      </c>
      <c r="E32" s="43" t="s">
        <v>42</v>
      </c>
    </row>
    <row r="33" spans="1:5">
      <c r="A33" s="245">
        <v>32</v>
      </c>
      <c r="B33" s="296" t="s">
        <v>47</v>
      </c>
      <c r="C33" s="296" t="s">
        <v>48</v>
      </c>
      <c r="D33" s="42">
        <v>2010</v>
      </c>
      <c r="E33" s="43" t="s">
        <v>42</v>
      </c>
    </row>
    <row r="34" spans="1:5">
      <c r="A34" s="244">
        <v>33</v>
      </c>
      <c r="B34" s="254" t="s">
        <v>44</v>
      </c>
      <c r="C34" s="298" t="s">
        <v>23</v>
      </c>
      <c r="D34" s="61">
        <v>2011</v>
      </c>
      <c r="E34" s="60" t="s">
        <v>24</v>
      </c>
    </row>
    <row r="35" spans="1:5">
      <c r="A35" s="243">
        <v>34</v>
      </c>
      <c r="B35" s="254" t="s">
        <v>58</v>
      </c>
      <c r="C35" s="298" t="s">
        <v>49</v>
      </c>
      <c r="D35" s="61">
        <v>2006</v>
      </c>
      <c r="E35" s="60" t="s">
        <v>70</v>
      </c>
    </row>
    <row r="36" spans="1:5">
      <c r="A36" s="243">
        <v>35</v>
      </c>
      <c r="B36" s="298" t="s">
        <v>66</v>
      </c>
      <c r="C36" s="298" t="s">
        <v>39</v>
      </c>
      <c r="D36" s="61">
        <v>2013</v>
      </c>
      <c r="E36" s="61" t="s">
        <v>32</v>
      </c>
    </row>
    <row r="37" spans="1:5">
      <c r="A37" s="243">
        <v>36</v>
      </c>
      <c r="B37" s="254" t="s">
        <v>181</v>
      </c>
      <c r="C37" s="298" t="s">
        <v>29</v>
      </c>
      <c r="D37" s="61">
        <v>2007</v>
      </c>
      <c r="E37" s="60" t="s">
        <v>21</v>
      </c>
    </row>
    <row r="38" spans="1:5">
      <c r="A38" s="243">
        <v>37</v>
      </c>
      <c r="B38" s="254" t="s">
        <v>169</v>
      </c>
      <c r="C38" s="298" t="s">
        <v>26</v>
      </c>
      <c r="D38" s="61">
        <v>2007</v>
      </c>
      <c r="E38" s="60" t="s">
        <v>21</v>
      </c>
    </row>
    <row r="39" spans="1:5">
      <c r="A39" s="243">
        <v>38</v>
      </c>
      <c r="B39" s="298" t="s">
        <v>77</v>
      </c>
      <c r="C39" s="298" t="s">
        <v>29</v>
      </c>
      <c r="D39" s="61">
        <v>2013</v>
      </c>
      <c r="E39" s="61" t="s">
        <v>30</v>
      </c>
    </row>
    <row r="40" spans="1:5">
      <c r="A40" s="243">
        <v>39</v>
      </c>
      <c r="B40" s="298" t="s">
        <v>43</v>
      </c>
      <c r="C40" s="298" t="s">
        <v>29</v>
      </c>
      <c r="D40" s="61">
        <v>2009</v>
      </c>
      <c r="E40" s="61" t="s">
        <v>20</v>
      </c>
    </row>
    <row r="41" spans="1:5">
      <c r="A41" s="243">
        <v>40</v>
      </c>
      <c r="B41" s="298" t="s">
        <v>73</v>
      </c>
      <c r="C41" s="298" t="s">
        <v>29</v>
      </c>
      <c r="D41" s="61">
        <v>2009</v>
      </c>
      <c r="E41" s="61" t="s">
        <v>27</v>
      </c>
    </row>
    <row r="42" spans="1:5">
      <c r="A42" s="243">
        <v>41</v>
      </c>
      <c r="B42" s="254" t="s">
        <v>59</v>
      </c>
      <c r="C42" s="298" t="s">
        <v>46</v>
      </c>
      <c r="D42" s="61">
        <v>2008</v>
      </c>
      <c r="E42" s="60" t="s">
        <v>27</v>
      </c>
    </row>
    <row r="43" spans="1:5">
      <c r="A43" s="243">
        <v>42</v>
      </c>
      <c r="B43" s="254" t="s">
        <v>214</v>
      </c>
      <c r="C43" s="298" t="s">
        <v>29</v>
      </c>
      <c r="D43" s="61">
        <v>2008</v>
      </c>
      <c r="E43" s="60" t="s">
        <v>27</v>
      </c>
    </row>
    <row r="44" spans="1:5">
      <c r="A44" s="243">
        <v>43</v>
      </c>
      <c r="B44" s="254" t="s">
        <v>170</v>
      </c>
      <c r="C44" s="298" t="s">
        <v>171</v>
      </c>
      <c r="D44" s="61">
        <v>2010</v>
      </c>
      <c r="E44" s="60" t="s">
        <v>24</v>
      </c>
    </row>
    <row r="45" spans="1:5">
      <c r="A45" s="243">
        <v>44</v>
      </c>
      <c r="B45" s="254" t="s">
        <v>65</v>
      </c>
      <c r="C45" s="298" t="s">
        <v>39</v>
      </c>
      <c r="D45" s="61">
        <v>2011</v>
      </c>
      <c r="E45" s="60" t="s">
        <v>24</v>
      </c>
    </row>
    <row r="46" spans="1:5">
      <c r="A46" s="243">
        <v>45</v>
      </c>
      <c r="B46" s="298" t="s">
        <v>177</v>
      </c>
      <c r="C46" s="298" t="s">
        <v>29</v>
      </c>
      <c r="D46" s="61">
        <v>2008</v>
      </c>
      <c r="E46" s="61" t="s">
        <v>27</v>
      </c>
    </row>
    <row r="47" spans="1:5">
      <c r="A47" s="243">
        <v>46</v>
      </c>
      <c r="B47" s="298" t="s">
        <v>187</v>
      </c>
      <c r="C47" s="298" t="s">
        <v>29</v>
      </c>
      <c r="D47" s="61">
        <v>2011</v>
      </c>
      <c r="E47" s="61" t="s">
        <v>24</v>
      </c>
    </row>
    <row r="48" spans="1:5">
      <c r="A48" s="243">
        <v>47</v>
      </c>
      <c r="B48" s="298" t="s">
        <v>178</v>
      </c>
      <c r="C48" s="298" t="s">
        <v>29</v>
      </c>
      <c r="D48" s="61">
        <v>2011</v>
      </c>
      <c r="E48" s="61" t="s">
        <v>42</v>
      </c>
    </row>
    <row r="49" spans="1:5">
      <c r="A49" s="247">
        <v>48</v>
      </c>
      <c r="B49" s="298" t="s">
        <v>183</v>
      </c>
      <c r="C49" s="298" t="s">
        <v>19</v>
      </c>
      <c r="D49" s="61">
        <v>2014</v>
      </c>
      <c r="E49" s="61" t="s">
        <v>75</v>
      </c>
    </row>
    <row r="50" spans="1:5">
      <c r="A50" s="246">
        <v>49</v>
      </c>
      <c r="B50" s="299" t="s">
        <v>220</v>
      </c>
      <c r="C50" s="299" t="s">
        <v>29</v>
      </c>
      <c r="D50" s="83">
        <v>2011</v>
      </c>
      <c r="E50" s="83" t="s">
        <v>24</v>
      </c>
    </row>
    <row r="51" spans="1:5">
      <c r="A51" s="243">
        <v>50</v>
      </c>
      <c r="B51" s="299" t="s">
        <v>71</v>
      </c>
      <c r="C51" s="299" t="s">
        <v>69</v>
      </c>
      <c r="D51" s="83">
        <v>2007</v>
      </c>
      <c r="E51" s="83" t="s">
        <v>21</v>
      </c>
    </row>
    <row r="52" spans="1:5">
      <c r="A52" s="243">
        <v>51</v>
      </c>
      <c r="B52" s="299" t="s">
        <v>185</v>
      </c>
      <c r="C52" s="299" t="s">
        <v>48</v>
      </c>
      <c r="D52" s="83">
        <v>2009</v>
      </c>
      <c r="E52" s="83" t="s">
        <v>27</v>
      </c>
    </row>
    <row r="53" spans="1:5">
      <c r="A53" s="243">
        <v>52</v>
      </c>
      <c r="B53" s="299" t="s">
        <v>53</v>
      </c>
      <c r="C53" s="299" t="s">
        <v>29</v>
      </c>
      <c r="D53" s="83">
        <v>2010</v>
      </c>
      <c r="E53" s="83" t="s">
        <v>24</v>
      </c>
    </row>
    <row r="54" spans="1:5">
      <c r="A54" s="243">
        <v>53</v>
      </c>
      <c r="B54" s="299" t="s">
        <v>76</v>
      </c>
      <c r="C54" s="299" t="s">
        <v>46</v>
      </c>
      <c r="D54" s="83">
        <v>2008</v>
      </c>
      <c r="E54" s="83" t="s">
        <v>27</v>
      </c>
    </row>
    <row r="55" spans="1:5">
      <c r="A55" s="243">
        <v>54</v>
      </c>
      <c r="B55" s="299" t="s">
        <v>218</v>
      </c>
      <c r="C55" s="299" t="s">
        <v>219</v>
      </c>
      <c r="D55" s="83">
        <v>2012</v>
      </c>
      <c r="E55" s="83" t="s">
        <v>32</v>
      </c>
    </row>
    <row r="56" spans="1:5">
      <c r="A56" s="243">
        <v>55</v>
      </c>
      <c r="B56" s="299" t="s">
        <v>184</v>
      </c>
      <c r="C56" s="299" t="s">
        <v>29</v>
      </c>
      <c r="D56" s="83">
        <v>2009</v>
      </c>
      <c r="E56" s="83" t="s">
        <v>27</v>
      </c>
    </row>
    <row r="57" spans="1:5">
      <c r="A57" s="243">
        <v>56</v>
      </c>
      <c r="B57" s="299" t="s">
        <v>175</v>
      </c>
      <c r="C57" s="299" t="s">
        <v>39</v>
      </c>
      <c r="D57" s="83">
        <v>2008</v>
      </c>
      <c r="E57" s="83" t="s">
        <v>20</v>
      </c>
    </row>
    <row r="58" spans="1:5">
      <c r="A58" s="243">
        <v>57</v>
      </c>
      <c r="B58" s="299" t="s">
        <v>176</v>
      </c>
      <c r="C58" s="299" t="s">
        <v>39</v>
      </c>
      <c r="D58" s="83">
        <v>2008</v>
      </c>
      <c r="E58" s="83" t="s">
        <v>20</v>
      </c>
    </row>
    <row r="59" spans="1:5">
      <c r="A59" s="243">
        <v>58</v>
      </c>
      <c r="B59" s="299" t="s">
        <v>217</v>
      </c>
      <c r="C59" s="299" t="s">
        <v>29</v>
      </c>
      <c r="D59" s="83">
        <v>2014</v>
      </c>
      <c r="E59" s="83" t="s">
        <v>64</v>
      </c>
    </row>
    <row r="60" spans="1:5">
      <c r="A60" s="243">
        <v>59</v>
      </c>
      <c r="B60" s="299" t="s">
        <v>179</v>
      </c>
      <c r="C60" s="299" t="s">
        <v>29</v>
      </c>
      <c r="D60" s="83">
        <v>2011</v>
      </c>
      <c r="E60" s="83" t="s">
        <v>24</v>
      </c>
    </row>
    <row r="61" spans="1:5">
      <c r="A61" s="243">
        <v>60</v>
      </c>
      <c r="B61" s="299" t="s">
        <v>180</v>
      </c>
      <c r="C61" s="299" t="s">
        <v>29</v>
      </c>
      <c r="D61" s="83">
        <v>2013</v>
      </c>
      <c r="E61" s="83" t="s">
        <v>32</v>
      </c>
    </row>
    <row r="62" spans="1:5">
      <c r="A62" s="243">
        <v>61</v>
      </c>
      <c r="B62" s="299" t="s">
        <v>72</v>
      </c>
      <c r="C62" s="299" t="s">
        <v>61</v>
      </c>
      <c r="D62" s="83">
        <v>2007</v>
      </c>
      <c r="E62" s="83" t="s">
        <v>21</v>
      </c>
    </row>
    <row r="63" spans="1:5">
      <c r="A63" s="243">
        <v>62</v>
      </c>
      <c r="B63" s="299" t="s">
        <v>216</v>
      </c>
      <c r="C63" s="299" t="s">
        <v>48</v>
      </c>
      <c r="D63" s="83">
        <v>2013</v>
      </c>
      <c r="E63" s="83" t="s">
        <v>30</v>
      </c>
    </row>
    <row r="64" spans="1:5">
      <c r="A64" s="243">
        <v>63</v>
      </c>
      <c r="B64" s="299" t="s">
        <v>67</v>
      </c>
      <c r="C64" s="299" t="s">
        <v>48</v>
      </c>
      <c r="D64" s="83">
        <v>2008</v>
      </c>
      <c r="E64" s="83" t="s">
        <v>20</v>
      </c>
    </row>
    <row r="65" spans="1:5">
      <c r="A65" s="245">
        <v>64</v>
      </c>
      <c r="B65" s="299" t="s">
        <v>215</v>
      </c>
      <c r="C65" s="299" t="s">
        <v>48</v>
      </c>
      <c r="D65" s="83">
        <v>2013</v>
      </c>
      <c r="E65" s="83" t="s">
        <v>30</v>
      </c>
    </row>
    <row r="66" spans="1:5">
      <c r="A66" s="244">
        <v>65</v>
      </c>
      <c r="B66" s="310" t="s">
        <v>62</v>
      </c>
      <c r="C66" s="311" t="s">
        <v>39</v>
      </c>
      <c r="D66" s="266">
        <v>2006</v>
      </c>
      <c r="E66" s="312" t="s">
        <v>21</v>
      </c>
    </row>
    <row r="67" spans="1:5">
      <c r="A67" s="243">
        <v>66</v>
      </c>
      <c r="B67" s="310" t="s">
        <v>57</v>
      </c>
      <c r="C67" s="311" t="s">
        <v>19</v>
      </c>
      <c r="D67" s="266">
        <v>2010</v>
      </c>
      <c r="E67" s="312" t="s">
        <v>24</v>
      </c>
    </row>
    <row r="68" spans="1:5">
      <c r="A68" s="243">
        <v>67</v>
      </c>
      <c r="B68" s="311" t="s">
        <v>78</v>
      </c>
      <c r="C68" s="311" t="s">
        <v>69</v>
      </c>
      <c r="D68" s="266">
        <v>2010</v>
      </c>
      <c r="E68" s="266" t="s">
        <v>24</v>
      </c>
    </row>
    <row r="69" spans="1:5">
      <c r="A69" s="243">
        <v>68</v>
      </c>
      <c r="B69" s="556" t="s">
        <v>245</v>
      </c>
      <c r="C69" s="311" t="s">
        <v>48</v>
      </c>
      <c r="D69" s="266">
        <v>2014</v>
      </c>
      <c r="E69" s="312" t="s">
        <v>64</v>
      </c>
    </row>
    <row r="70" spans="1:5">
      <c r="A70" s="243">
        <v>69</v>
      </c>
      <c r="B70" s="310" t="s">
        <v>222</v>
      </c>
      <c r="C70" s="311" t="s">
        <v>48</v>
      </c>
      <c r="D70" s="266">
        <v>2011</v>
      </c>
      <c r="E70" s="312" t="s">
        <v>24</v>
      </c>
    </row>
    <row r="71" spans="1:5">
      <c r="A71" s="243">
        <v>70</v>
      </c>
      <c r="B71" s="310" t="s">
        <v>225</v>
      </c>
      <c r="C71" s="311" t="s">
        <v>39</v>
      </c>
      <c r="D71" s="266">
        <v>2013</v>
      </c>
      <c r="E71" s="312" t="s">
        <v>32</v>
      </c>
    </row>
    <row r="72" spans="1:5">
      <c r="A72" s="243">
        <v>71</v>
      </c>
      <c r="B72" s="311" t="s">
        <v>223</v>
      </c>
      <c r="C72" s="311" t="s">
        <v>52</v>
      </c>
      <c r="D72" s="266">
        <v>2011</v>
      </c>
      <c r="E72" s="266" t="s">
        <v>24</v>
      </c>
    </row>
    <row r="73" spans="1:5">
      <c r="A73" s="243">
        <v>72</v>
      </c>
      <c r="B73" s="310" t="s">
        <v>224</v>
      </c>
      <c r="C73" s="311" t="s">
        <v>29</v>
      </c>
      <c r="D73" s="266">
        <v>2013</v>
      </c>
      <c r="E73" s="312" t="s">
        <v>32</v>
      </c>
    </row>
    <row r="74" spans="1:5">
      <c r="A74" s="243">
        <v>73</v>
      </c>
      <c r="B74" s="311" t="s">
        <v>228</v>
      </c>
      <c r="C74" s="311" t="s">
        <v>52</v>
      </c>
      <c r="D74" s="266">
        <v>2011</v>
      </c>
      <c r="E74" s="266" t="s">
        <v>24</v>
      </c>
    </row>
    <row r="75" spans="1:5">
      <c r="A75" s="243">
        <v>74</v>
      </c>
      <c r="B75" s="310" t="s">
        <v>230</v>
      </c>
      <c r="C75" s="311" t="s">
        <v>231</v>
      </c>
      <c r="D75" s="266">
        <v>2014</v>
      </c>
      <c r="E75" s="312" t="s">
        <v>64</v>
      </c>
    </row>
    <row r="76" spans="1:5">
      <c r="A76" s="243">
        <v>75</v>
      </c>
      <c r="B76" s="311" t="s">
        <v>229</v>
      </c>
      <c r="C76" s="311" t="s">
        <v>48</v>
      </c>
      <c r="D76" s="266">
        <v>2014</v>
      </c>
      <c r="E76" s="266" t="s">
        <v>64</v>
      </c>
    </row>
    <row r="77" spans="1:5">
      <c r="A77" s="243">
        <v>76</v>
      </c>
      <c r="B77" s="556" t="s">
        <v>246</v>
      </c>
      <c r="C77" s="311" t="s">
        <v>48</v>
      </c>
      <c r="D77" s="266">
        <v>2011</v>
      </c>
      <c r="E77" s="312" t="s">
        <v>24</v>
      </c>
    </row>
    <row r="78" spans="1:5">
      <c r="A78" s="243">
        <v>77</v>
      </c>
      <c r="B78" s="310" t="s">
        <v>221</v>
      </c>
      <c r="C78" s="311" t="s">
        <v>48</v>
      </c>
      <c r="D78" s="266">
        <v>2014</v>
      </c>
      <c r="E78" s="312" t="s">
        <v>64</v>
      </c>
    </row>
    <row r="79" spans="1:5">
      <c r="A79" s="243">
        <v>78</v>
      </c>
      <c r="B79" s="310" t="s">
        <v>226</v>
      </c>
      <c r="C79" s="311" t="s">
        <v>227</v>
      </c>
      <c r="D79" s="266">
        <v>2013</v>
      </c>
      <c r="E79" s="312" t="s">
        <v>32</v>
      </c>
    </row>
    <row r="80" spans="1:5">
      <c r="A80" s="243">
        <v>79</v>
      </c>
      <c r="B80" s="353" t="s">
        <v>238</v>
      </c>
      <c r="C80" s="352" t="s">
        <v>41</v>
      </c>
      <c r="D80" s="93">
        <v>2006</v>
      </c>
      <c r="E80" s="94" t="s">
        <v>21</v>
      </c>
    </row>
    <row r="81" spans="1:5">
      <c r="A81" s="243">
        <v>80</v>
      </c>
      <c r="B81" s="353" t="s">
        <v>237</v>
      </c>
      <c r="C81" s="352" t="s">
        <v>26</v>
      </c>
      <c r="D81" s="93">
        <v>2007</v>
      </c>
      <c r="E81" s="94" t="s">
        <v>21</v>
      </c>
    </row>
    <row r="82" spans="1:5">
      <c r="A82" s="243">
        <v>81</v>
      </c>
      <c r="B82" s="353" t="s">
        <v>234</v>
      </c>
      <c r="C82" s="352" t="s">
        <v>19</v>
      </c>
      <c r="D82" s="93">
        <v>2006</v>
      </c>
      <c r="E82" s="94" t="s">
        <v>70</v>
      </c>
    </row>
    <row r="83" spans="1:5">
      <c r="A83" s="243">
        <v>82</v>
      </c>
      <c r="B83" s="353" t="s">
        <v>239</v>
      </c>
      <c r="C83" s="352" t="s">
        <v>240</v>
      </c>
      <c r="D83" s="93">
        <v>2009</v>
      </c>
      <c r="E83" s="94" t="s">
        <v>27</v>
      </c>
    </row>
    <row r="84" spans="1:5">
      <c r="A84" s="243">
        <v>83</v>
      </c>
      <c r="B84" s="353" t="s">
        <v>235</v>
      </c>
      <c r="C84" s="352" t="s">
        <v>26</v>
      </c>
      <c r="D84" s="93">
        <v>2011</v>
      </c>
      <c r="E84" s="94" t="s">
        <v>24</v>
      </c>
    </row>
    <row r="85" spans="1:5">
      <c r="A85" s="243">
        <v>84</v>
      </c>
      <c r="B85" s="353" t="s">
        <v>79</v>
      </c>
      <c r="C85" s="352" t="s">
        <v>69</v>
      </c>
      <c r="D85" s="93">
        <v>2008</v>
      </c>
      <c r="E85" s="94" t="s">
        <v>20</v>
      </c>
    </row>
    <row r="86" spans="1:5">
      <c r="A86" s="243">
        <v>85</v>
      </c>
      <c r="B86" s="352" t="s">
        <v>232</v>
      </c>
      <c r="C86" s="353" t="s">
        <v>41</v>
      </c>
      <c r="D86" s="94">
        <v>2014</v>
      </c>
      <c r="E86" s="93" t="s">
        <v>75</v>
      </c>
    </row>
    <row r="87" spans="1:5">
      <c r="A87" s="243">
        <v>86</v>
      </c>
      <c r="B87" s="353" t="s">
        <v>241</v>
      </c>
      <c r="C87" s="352" t="s">
        <v>41</v>
      </c>
      <c r="D87" s="93">
        <v>2012</v>
      </c>
      <c r="E87" s="94" t="s">
        <v>30</v>
      </c>
    </row>
    <row r="88" spans="1:5">
      <c r="A88" s="243">
        <v>87</v>
      </c>
      <c r="B88" s="353" t="s">
        <v>242</v>
      </c>
      <c r="C88" s="352" t="s">
        <v>41</v>
      </c>
      <c r="D88" s="93">
        <v>2013</v>
      </c>
      <c r="E88" s="94" t="s">
        <v>32</v>
      </c>
    </row>
    <row r="89" spans="1:5">
      <c r="A89" s="243">
        <v>88</v>
      </c>
      <c r="B89" s="353" t="s">
        <v>236</v>
      </c>
      <c r="C89" s="352" t="s">
        <v>41</v>
      </c>
      <c r="D89" s="93">
        <v>2012</v>
      </c>
      <c r="E89" s="94" t="s">
        <v>32</v>
      </c>
    </row>
    <row r="90" spans="1:5">
      <c r="A90" s="243">
        <v>89</v>
      </c>
      <c r="B90" s="352" t="s">
        <v>233</v>
      </c>
      <c r="C90" s="353" t="s">
        <v>171</v>
      </c>
      <c r="D90" s="94">
        <v>2013</v>
      </c>
      <c r="E90" s="93" t="s">
        <v>32</v>
      </c>
    </row>
  </sheetData>
  <pageMargins left="0.7" right="0.7" top="0.75" bottom="0.75" header="0.3" footer="0.3"/>
  <pageSetup paperSize="9" orientation="portrait" r:id="rId1"/>
  <headerFooter>
    <oddHeader>&amp;C&amp;"Calibri"&amp;10&amp;KFF8C00C2 -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</vt:i4>
      </vt:variant>
    </vt:vector>
  </HeadingPairs>
  <TitlesOfParts>
    <vt:vector size="22" baseType="lpstr">
      <vt:lpstr>Zpráva</vt:lpstr>
      <vt:lpstr>Preslist</vt:lpstr>
      <vt:lpstr>1_skupiny</vt:lpstr>
      <vt:lpstr>1_divize 1-8 </vt:lpstr>
      <vt:lpstr>1_divize 9-16</vt:lpstr>
      <vt:lpstr>2_skupiny</vt:lpstr>
      <vt:lpstr>2_divize 1-8</vt:lpstr>
      <vt:lpstr>2_divize 9-16</vt:lpstr>
      <vt:lpstr>3_skupiny</vt:lpstr>
      <vt:lpstr>3_divize 1-8</vt:lpstr>
      <vt:lpstr>3_divize 9-16</vt:lpstr>
      <vt:lpstr>4_skupiny</vt:lpstr>
      <vt:lpstr>4_divize 1-8</vt:lpstr>
      <vt:lpstr>4_divize 9-16</vt:lpstr>
      <vt:lpstr>5_skupiny</vt:lpstr>
      <vt:lpstr>5_divize 1-8</vt:lpstr>
      <vt:lpstr>5_divize 9-16</vt:lpstr>
      <vt:lpstr>6_skupinaA</vt:lpstr>
      <vt:lpstr>6_skupinaB</vt:lpstr>
      <vt:lpstr>6_skupinyP</vt:lpstr>
      <vt:lpstr>Pořadí</vt:lpstr>
      <vt:lpstr>Preslist!Oblast_tisku</vt:lpstr>
    </vt:vector>
  </TitlesOfParts>
  <Company>SAFRAN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SMUTNA Daniela (SAFRAN CABIN)</dc:creator>
  <cp:lastModifiedBy>Čákora Ladislav (UPP-KRP)</cp:lastModifiedBy>
  <cp:lastPrinted>2024-09-15T15:37:28Z</cp:lastPrinted>
  <dcterms:created xsi:type="dcterms:W3CDTF">2022-09-29T10:57:45Z</dcterms:created>
  <dcterms:modified xsi:type="dcterms:W3CDTF">2024-09-24T15:25:55Z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4ffcea-f25b-491e-9dc9-834516f3550e_Enabled">
    <vt:lpwstr>true</vt:lpwstr>
  </property>
  <property fmtid="{D5CDD505-2E9C-101B-9397-08002B2CF9AE}" pid="3" name="MSIP_Label_024ffcea-f25b-491e-9dc9-834516f3550e_SetDate">
    <vt:lpwstr>2023-09-17T05:25:22Z</vt:lpwstr>
  </property>
  <property fmtid="{D5CDD505-2E9C-101B-9397-08002B2CF9AE}" pid="4" name="MSIP_Label_024ffcea-f25b-491e-9dc9-834516f3550e_Method">
    <vt:lpwstr>Standard</vt:lpwstr>
  </property>
  <property fmtid="{D5CDD505-2E9C-101B-9397-08002B2CF9AE}" pid="5" name="MSIP_Label_024ffcea-f25b-491e-9dc9-834516f3550e_Name">
    <vt:lpwstr>C2 - restricted</vt:lpwstr>
  </property>
  <property fmtid="{D5CDD505-2E9C-101B-9397-08002B2CF9AE}" pid="6" name="MSIP_Label_024ffcea-f25b-491e-9dc9-834516f3550e_SiteId">
    <vt:lpwstr>d52b49b7-0c8f-4d89-8c4f-f20517306e08</vt:lpwstr>
  </property>
  <property fmtid="{D5CDD505-2E9C-101B-9397-08002B2CF9AE}" pid="7" name="MSIP_Label_024ffcea-f25b-491e-9dc9-834516f3550e_ActionId">
    <vt:lpwstr>6d00b703-57e5-4424-9c30-5d7be2acb901</vt:lpwstr>
  </property>
  <property fmtid="{D5CDD505-2E9C-101B-9397-08002B2CF9AE}" pid="8" name="MSIP_Label_024ffcea-f25b-491e-9dc9-834516f3550e_ContentBits">
    <vt:lpwstr>1</vt:lpwstr>
  </property>
</Properties>
</file>