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smutna\Desktop\pinčes\sezona 24_25\"/>
    </mc:Choice>
  </mc:AlternateContent>
  <bookViews>
    <workbookView xWindow="0" yWindow="0" windowWidth="28800" windowHeight="12000" tabRatio="856"/>
  </bookViews>
  <sheets>
    <sheet name="Zpráva" sheetId="59" r:id="rId1"/>
    <sheet name="Preslist" sheetId="1" r:id="rId2"/>
    <sheet name="1_skupiny" sheetId="2" r:id="rId3"/>
    <sheet name="1_divize 1-8 " sheetId="3" r:id="rId4"/>
    <sheet name="1_divize 9-16" sheetId="4" r:id="rId5"/>
    <sheet name="2_skupiny" sheetId="21" r:id="rId6"/>
    <sheet name="2_divize 1-8" sheetId="32" r:id="rId7"/>
    <sheet name="2_divize 9-16" sheetId="33" r:id="rId8"/>
    <sheet name="3_skupiny" sheetId="22" r:id="rId9"/>
    <sheet name="3_divize 1-8" sheetId="34" r:id="rId10"/>
    <sheet name="3_divize 9-16" sheetId="35" r:id="rId11"/>
    <sheet name="4_skupiny" sheetId="23" r:id="rId12"/>
    <sheet name="4_divize 1-8" sheetId="36" r:id="rId13"/>
    <sheet name="4_divize 9-16" sheetId="37" r:id="rId14"/>
    <sheet name="5_skupiny" sheetId="49" r:id="rId15"/>
    <sheet name="5_divize 1-8" sheetId="51" r:id="rId16"/>
    <sheet name="5_divize 9-16" sheetId="52" r:id="rId17"/>
    <sheet name="6_skupiny" sheetId="54" r:id="rId18"/>
    <sheet name="6_divize 1-8" sheetId="56" r:id="rId19"/>
    <sheet name="6_divize 9-16" sheetId="57" r:id="rId20"/>
    <sheet name="Pořadí" sheetId="16" r:id="rId21"/>
  </sheets>
  <definedNames>
    <definedName name="_xlnm._FilterDatabase" localSheetId="1" hidden="1">Preslist!$A$1:$J$91</definedName>
    <definedName name="_xlnm.Print_Area" localSheetId="1">Preslist!$A$1:$J$105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21" l="1"/>
  <c r="H51" i="54"/>
  <c r="H4" i="54"/>
  <c r="B4" i="54"/>
  <c r="H36" i="54"/>
  <c r="H49" i="54"/>
  <c r="B5" i="54"/>
  <c r="AB12" i="54" s="1"/>
  <c r="H5" i="54"/>
  <c r="H21" i="54"/>
  <c r="H19" i="54"/>
  <c r="H20" i="54"/>
  <c r="H34" i="54"/>
  <c r="B51" i="54"/>
  <c r="J54" i="54" s="1"/>
  <c r="B36" i="54"/>
  <c r="AB42" i="54" s="1"/>
  <c r="H51" i="49"/>
  <c r="B51" i="49"/>
  <c r="AB57" i="49" s="1"/>
  <c r="H36" i="49"/>
  <c r="B36" i="49"/>
  <c r="AB42" i="49" s="1"/>
  <c r="Y59" i="54"/>
  <c r="P48" i="54" s="1"/>
  <c r="W59" i="54"/>
  <c r="J50" i="54" s="1"/>
  <c r="Y58" i="54"/>
  <c r="V49" i="54" s="1"/>
  <c r="W58" i="54"/>
  <c r="O51" i="54" s="1"/>
  <c r="Y57" i="54"/>
  <c r="J49" i="54" s="1"/>
  <c r="W57" i="54"/>
  <c r="L49" i="54" s="1"/>
  <c r="Y56" i="54"/>
  <c r="S50" i="54" s="1"/>
  <c r="W56" i="54"/>
  <c r="V50" i="54" s="1"/>
  <c r="Y55" i="54"/>
  <c r="R49" i="54" s="1"/>
  <c r="W55" i="54"/>
  <c r="O50" i="54" s="1"/>
  <c r="AD50" i="54" s="1"/>
  <c r="Y54" i="54"/>
  <c r="J51" i="54" s="1"/>
  <c r="W54" i="54"/>
  <c r="L51" i="54" s="1"/>
  <c r="R51" i="54"/>
  <c r="P51" i="54"/>
  <c r="M50" i="54"/>
  <c r="L50" i="54"/>
  <c r="H50" i="54"/>
  <c r="B50" i="54"/>
  <c r="E59" i="54" s="1"/>
  <c r="S49" i="54"/>
  <c r="P49" i="54"/>
  <c r="AB49" i="54" s="1"/>
  <c r="B49" i="54"/>
  <c r="E58" i="54" s="1"/>
  <c r="R48" i="54"/>
  <c r="O48" i="54"/>
  <c r="H48" i="54"/>
  <c r="B48" i="54"/>
  <c r="E57" i="54" s="1"/>
  <c r="S47" i="54"/>
  <c r="P47" i="54"/>
  <c r="M47" i="54"/>
  <c r="J47" i="54"/>
  <c r="G46" i="54"/>
  <c r="Y44" i="54"/>
  <c r="L35" i="54" s="1"/>
  <c r="W44" i="54"/>
  <c r="J35" i="54" s="1"/>
  <c r="Y43" i="54"/>
  <c r="M36" i="54" s="1"/>
  <c r="AB36" i="54" s="1"/>
  <c r="W43" i="54"/>
  <c r="Y42" i="54"/>
  <c r="J34" i="54" s="1"/>
  <c r="X34" i="54" s="1"/>
  <c r="W42" i="54"/>
  <c r="Y41" i="54"/>
  <c r="R36" i="54" s="1"/>
  <c r="W41" i="54"/>
  <c r="Y40" i="54"/>
  <c r="M35" i="54" s="1"/>
  <c r="W40" i="54"/>
  <c r="Y39" i="54"/>
  <c r="J36" i="54" s="1"/>
  <c r="W39" i="54"/>
  <c r="S33" i="54" s="1"/>
  <c r="P36" i="54"/>
  <c r="O36" i="54"/>
  <c r="L36" i="54"/>
  <c r="V35" i="54"/>
  <c r="S35" i="54"/>
  <c r="O35" i="54"/>
  <c r="H35" i="54"/>
  <c r="B35" i="54"/>
  <c r="J41" i="54" s="1"/>
  <c r="S34" i="54"/>
  <c r="R34" i="54"/>
  <c r="P34" i="54"/>
  <c r="L34" i="54"/>
  <c r="B34" i="54"/>
  <c r="E43" i="54" s="1"/>
  <c r="P33" i="54"/>
  <c r="M33" i="54"/>
  <c r="H33" i="54"/>
  <c r="B33" i="54"/>
  <c r="J44" i="54" s="1"/>
  <c r="S32" i="54"/>
  <c r="P32" i="54"/>
  <c r="M32" i="54"/>
  <c r="J32" i="54"/>
  <c r="G31" i="54"/>
  <c r="Y29" i="54"/>
  <c r="W29" i="54"/>
  <c r="Y28" i="54"/>
  <c r="V19" i="54" s="1"/>
  <c r="W28" i="54"/>
  <c r="Y27" i="54"/>
  <c r="W27" i="54"/>
  <c r="M18" i="54" s="1"/>
  <c r="Y26" i="54"/>
  <c r="S20" i="54" s="1"/>
  <c r="W26" i="54"/>
  <c r="Y25" i="54"/>
  <c r="M20" i="54" s="1"/>
  <c r="AB20" i="54" s="1"/>
  <c r="W25" i="54"/>
  <c r="Y24" i="54"/>
  <c r="J21" i="54" s="1"/>
  <c r="W24" i="54"/>
  <c r="L21" i="54" s="1"/>
  <c r="P21" i="54"/>
  <c r="O21" i="54"/>
  <c r="B21" i="54"/>
  <c r="E26" i="54" s="1"/>
  <c r="V20" i="54"/>
  <c r="O20" i="54"/>
  <c r="L20" i="54"/>
  <c r="J20" i="54"/>
  <c r="B20" i="54"/>
  <c r="J25" i="54" s="1"/>
  <c r="S19" i="54"/>
  <c r="P19" i="54"/>
  <c r="L19" i="54"/>
  <c r="J19" i="54"/>
  <c r="X19" i="54" s="1"/>
  <c r="B19" i="54"/>
  <c r="E28" i="54" s="1"/>
  <c r="V18" i="54"/>
  <c r="S18" i="54"/>
  <c r="R18" i="54"/>
  <c r="P18" i="54"/>
  <c r="O18" i="54"/>
  <c r="H18" i="54"/>
  <c r="B18" i="54"/>
  <c r="J29" i="54" s="1"/>
  <c r="S17" i="54"/>
  <c r="P17" i="54"/>
  <c r="M17" i="54"/>
  <c r="J17" i="54"/>
  <c r="G16" i="54"/>
  <c r="Y14" i="54"/>
  <c r="W14" i="54"/>
  <c r="R3" i="54" s="1"/>
  <c r="Y13" i="54"/>
  <c r="M6" i="54" s="1"/>
  <c r="AB6" i="54" s="1"/>
  <c r="W13" i="54"/>
  <c r="O6" i="54" s="1"/>
  <c r="Y12" i="54"/>
  <c r="W12" i="54"/>
  <c r="M3" i="54" s="1"/>
  <c r="Y11" i="54"/>
  <c r="S5" i="54" s="1"/>
  <c r="W11" i="54"/>
  <c r="Y10" i="54"/>
  <c r="M5" i="54" s="1"/>
  <c r="W10" i="54"/>
  <c r="P4" i="54" s="1"/>
  <c r="AB4" i="54" s="1"/>
  <c r="Y9" i="54"/>
  <c r="J6" i="54" s="1"/>
  <c r="W9" i="54"/>
  <c r="L6" i="54" s="1"/>
  <c r="P6" i="54"/>
  <c r="V5" i="54"/>
  <c r="L5" i="54"/>
  <c r="J5" i="54"/>
  <c r="J10" i="54"/>
  <c r="V4" i="54"/>
  <c r="S4" i="54"/>
  <c r="J4" i="54"/>
  <c r="V3" i="54"/>
  <c r="P3" i="54"/>
  <c r="O3" i="54"/>
  <c r="H3" i="54"/>
  <c r="B3" i="54"/>
  <c r="J14" i="54" s="1"/>
  <c r="S2" i="54"/>
  <c r="P2" i="54"/>
  <c r="M2" i="54"/>
  <c r="J2" i="54"/>
  <c r="G1" i="54"/>
  <c r="Y59" i="49"/>
  <c r="L50" i="49" s="1"/>
  <c r="W59" i="49"/>
  <c r="Y58" i="49"/>
  <c r="M51" i="49" s="1"/>
  <c r="W58" i="49"/>
  <c r="Y57" i="49"/>
  <c r="J49" i="49" s="1"/>
  <c r="W57" i="49"/>
  <c r="Y56" i="49"/>
  <c r="S50" i="49" s="1"/>
  <c r="W56" i="49"/>
  <c r="P51" i="49" s="1"/>
  <c r="Y55" i="49"/>
  <c r="M50" i="49" s="1"/>
  <c r="W55" i="49"/>
  <c r="P49" i="49" s="1"/>
  <c r="Y54" i="49"/>
  <c r="J51" i="49" s="1"/>
  <c r="W54" i="49"/>
  <c r="R51" i="49"/>
  <c r="O51" i="49"/>
  <c r="L51" i="49"/>
  <c r="O50" i="49"/>
  <c r="J50" i="49"/>
  <c r="H50" i="49"/>
  <c r="B50" i="49"/>
  <c r="J55" i="49" s="1"/>
  <c r="V49" i="49"/>
  <c r="S49" i="49"/>
  <c r="L49" i="49"/>
  <c r="H49" i="49"/>
  <c r="B49" i="49"/>
  <c r="E58" i="49" s="1"/>
  <c r="S48" i="49"/>
  <c r="R48" i="49"/>
  <c r="O48" i="49"/>
  <c r="M48" i="49"/>
  <c r="H48" i="49"/>
  <c r="B48" i="49"/>
  <c r="J59" i="49" s="1"/>
  <c r="S47" i="49"/>
  <c r="P47" i="49"/>
  <c r="M47" i="49"/>
  <c r="J47" i="49"/>
  <c r="G46" i="49"/>
  <c r="Y44" i="49"/>
  <c r="L35" i="49" s="1"/>
  <c r="W44" i="49"/>
  <c r="Y43" i="49"/>
  <c r="W43" i="49"/>
  <c r="S34" i="49" s="1"/>
  <c r="Y42" i="49"/>
  <c r="W42" i="49"/>
  <c r="L34" i="49" s="1"/>
  <c r="Z34" i="49" s="1"/>
  <c r="Y41" i="49"/>
  <c r="S35" i="49" s="1"/>
  <c r="W41" i="49"/>
  <c r="Y40" i="49"/>
  <c r="W40" i="49"/>
  <c r="O35" i="49" s="1"/>
  <c r="Y39" i="49"/>
  <c r="W39" i="49"/>
  <c r="L36" i="49" s="1"/>
  <c r="R36" i="49"/>
  <c r="P36" i="49"/>
  <c r="M36" i="49"/>
  <c r="J36" i="49"/>
  <c r="X36" i="49" s="1"/>
  <c r="V35" i="49"/>
  <c r="M35" i="49"/>
  <c r="J35" i="49"/>
  <c r="H35" i="49"/>
  <c r="B35" i="49"/>
  <c r="E44" i="49" s="1"/>
  <c r="V34" i="49"/>
  <c r="R34" i="49"/>
  <c r="P34" i="49"/>
  <c r="J34" i="49"/>
  <c r="H34" i="49"/>
  <c r="B34" i="49"/>
  <c r="AB41" i="49" s="1"/>
  <c r="V33" i="49"/>
  <c r="R33" i="49"/>
  <c r="O33" i="49"/>
  <c r="H33" i="49"/>
  <c r="B33" i="49"/>
  <c r="E42" i="49" s="1"/>
  <c r="S32" i="49"/>
  <c r="P32" i="49"/>
  <c r="M32" i="49"/>
  <c r="J32" i="49"/>
  <c r="G31" i="49"/>
  <c r="Y29" i="49"/>
  <c r="L20" i="49" s="1"/>
  <c r="W29" i="49"/>
  <c r="R18" i="49" s="1"/>
  <c r="Y28" i="49"/>
  <c r="M21" i="49" s="1"/>
  <c r="W28" i="49"/>
  <c r="O21" i="49" s="1"/>
  <c r="Y27" i="49"/>
  <c r="J19" i="49" s="1"/>
  <c r="X19" i="49" s="1"/>
  <c r="W27" i="49"/>
  <c r="Y26" i="49"/>
  <c r="S20" i="49" s="1"/>
  <c r="W26" i="49"/>
  <c r="Y25" i="49"/>
  <c r="W25" i="49"/>
  <c r="O20" i="49" s="1"/>
  <c r="Y24" i="49"/>
  <c r="V18" i="49" s="1"/>
  <c r="W24" i="49"/>
  <c r="L21" i="49" s="1"/>
  <c r="P21" i="49"/>
  <c r="H21" i="49"/>
  <c r="B21" i="49"/>
  <c r="E26" i="49" s="1"/>
  <c r="V20" i="49"/>
  <c r="M20" i="49"/>
  <c r="J20" i="49"/>
  <c r="H20" i="49"/>
  <c r="B20" i="49"/>
  <c r="J25" i="49" s="1"/>
  <c r="S19" i="49"/>
  <c r="R19" i="49"/>
  <c r="P19" i="49"/>
  <c r="L19" i="49"/>
  <c r="H19" i="49"/>
  <c r="B19" i="49"/>
  <c r="E28" i="49" s="1"/>
  <c r="S18" i="49"/>
  <c r="M18" i="49"/>
  <c r="H18" i="49"/>
  <c r="B18" i="49"/>
  <c r="J29" i="49" s="1"/>
  <c r="S17" i="49"/>
  <c r="P17" i="49"/>
  <c r="M17" i="49"/>
  <c r="J17" i="49"/>
  <c r="G16" i="49"/>
  <c r="Y14" i="49"/>
  <c r="L5" i="49" s="1"/>
  <c r="W14" i="49"/>
  <c r="Y13" i="49"/>
  <c r="M6" i="49" s="1"/>
  <c r="W13" i="49"/>
  <c r="Y12" i="49"/>
  <c r="J4" i="49" s="1"/>
  <c r="W12" i="49"/>
  <c r="L4" i="49" s="1"/>
  <c r="Y11" i="49"/>
  <c r="S5" i="49" s="1"/>
  <c r="W11" i="49"/>
  <c r="P6" i="49" s="1"/>
  <c r="Y10" i="49"/>
  <c r="M5" i="49" s="1"/>
  <c r="AB5" i="49" s="1"/>
  <c r="W10" i="49"/>
  <c r="P4" i="49" s="1"/>
  <c r="Y9" i="49"/>
  <c r="J6" i="49" s="1"/>
  <c r="W9" i="49"/>
  <c r="L6" i="49" s="1"/>
  <c r="O6" i="49"/>
  <c r="H6" i="49"/>
  <c r="B6" i="49"/>
  <c r="J13" i="49" s="1"/>
  <c r="V5" i="49"/>
  <c r="O5" i="49"/>
  <c r="J5" i="49"/>
  <c r="H5" i="49"/>
  <c r="B5" i="49"/>
  <c r="E14" i="49" s="1"/>
  <c r="S4" i="49"/>
  <c r="H4" i="49"/>
  <c r="B4" i="49"/>
  <c r="AB14" i="49" s="1"/>
  <c r="S3" i="49"/>
  <c r="R3" i="49"/>
  <c r="M3" i="49"/>
  <c r="H3" i="49"/>
  <c r="B3" i="49"/>
  <c r="E12" i="49" s="1"/>
  <c r="S2" i="49"/>
  <c r="P2" i="49"/>
  <c r="M2" i="49"/>
  <c r="J2" i="49"/>
  <c r="G1" i="49"/>
  <c r="X4" i="49" l="1"/>
  <c r="Z35" i="49"/>
  <c r="M51" i="54"/>
  <c r="O3" i="49"/>
  <c r="Z3" i="49" s="1"/>
  <c r="J21" i="49"/>
  <c r="O36" i="49"/>
  <c r="Z36" i="49" s="1"/>
  <c r="AE36" i="49" s="1"/>
  <c r="P48" i="49"/>
  <c r="AB48" i="49" s="1"/>
  <c r="AB5" i="54"/>
  <c r="V48" i="54"/>
  <c r="X50" i="54"/>
  <c r="X51" i="49"/>
  <c r="P33" i="49"/>
  <c r="AB50" i="49"/>
  <c r="AB19" i="54"/>
  <c r="AB33" i="54"/>
  <c r="V34" i="54"/>
  <c r="S3" i="54"/>
  <c r="AB3" i="54" s="1"/>
  <c r="O5" i="54"/>
  <c r="AD5" i="54" s="1"/>
  <c r="R19" i="54"/>
  <c r="Z19" i="54" s="1"/>
  <c r="AE19" i="54" s="1"/>
  <c r="M21" i="54"/>
  <c r="O33" i="54"/>
  <c r="V48" i="49"/>
  <c r="O18" i="49"/>
  <c r="V50" i="49"/>
  <c r="Z50" i="49" s="1"/>
  <c r="R33" i="54"/>
  <c r="R21" i="49"/>
  <c r="Z21" i="49" s="1"/>
  <c r="S33" i="49"/>
  <c r="AB35" i="49"/>
  <c r="Z51" i="49"/>
  <c r="X4" i="54"/>
  <c r="AE4" i="54" s="1"/>
  <c r="R21" i="54"/>
  <c r="AD3" i="54"/>
  <c r="X35" i="49"/>
  <c r="AE35" i="49" s="1"/>
  <c r="P18" i="49"/>
  <c r="L4" i="54"/>
  <c r="Z4" i="54" s="1"/>
  <c r="X20" i="54"/>
  <c r="Z21" i="54"/>
  <c r="V33" i="54"/>
  <c r="M33" i="49"/>
  <c r="AB33" i="49" s="1"/>
  <c r="X20" i="49"/>
  <c r="R6" i="49"/>
  <c r="Z6" i="49" s="1"/>
  <c r="X34" i="49"/>
  <c r="Z20" i="54"/>
  <c r="V3" i="49"/>
  <c r="R49" i="49"/>
  <c r="Z49" i="49" s="1"/>
  <c r="R4" i="54"/>
  <c r="AD4" i="54" s="1"/>
  <c r="R6" i="54"/>
  <c r="AD6" i="54" s="1"/>
  <c r="Z36" i="54"/>
  <c r="Z34" i="54"/>
  <c r="AE34" i="54" s="1"/>
  <c r="X6" i="54"/>
  <c r="AB51" i="49"/>
  <c r="AB36" i="49"/>
  <c r="AD48" i="49"/>
  <c r="AB4" i="49"/>
  <c r="AD33" i="49"/>
  <c r="AD18" i="49"/>
  <c r="AB18" i="49"/>
  <c r="AB21" i="54"/>
  <c r="AB20" i="49"/>
  <c r="AD18" i="54"/>
  <c r="AB18" i="54"/>
  <c r="AB51" i="54"/>
  <c r="X51" i="54"/>
  <c r="Z51" i="54"/>
  <c r="AE34" i="49"/>
  <c r="Z35" i="54"/>
  <c r="X36" i="54"/>
  <c r="AE36" i="54" s="1"/>
  <c r="R4" i="49"/>
  <c r="X49" i="54"/>
  <c r="Z49" i="54"/>
  <c r="AE51" i="49"/>
  <c r="AE20" i="54"/>
  <c r="AD48" i="54"/>
  <c r="M48" i="54"/>
  <c r="S48" i="54"/>
  <c r="Z50" i="54"/>
  <c r="AE50" i="54" s="1"/>
  <c r="E41" i="54"/>
  <c r="J39" i="49"/>
  <c r="J43" i="49"/>
  <c r="E56" i="49"/>
  <c r="AB39" i="49"/>
  <c r="AB43" i="49"/>
  <c r="AB54" i="49"/>
  <c r="AB56" i="49"/>
  <c r="AB58" i="49"/>
  <c r="J39" i="54"/>
  <c r="J43" i="54"/>
  <c r="J58" i="54"/>
  <c r="E56" i="54"/>
  <c r="E41" i="49"/>
  <c r="J54" i="49"/>
  <c r="J58" i="49"/>
  <c r="AB40" i="49"/>
  <c r="AB44" i="49"/>
  <c r="AB55" i="49"/>
  <c r="AB59" i="49"/>
  <c r="AB40" i="54"/>
  <c r="AB43" i="54"/>
  <c r="E55" i="54"/>
  <c r="AB41" i="54"/>
  <c r="AB44" i="54"/>
  <c r="AB39" i="54"/>
  <c r="AB58" i="54"/>
  <c r="J59" i="54"/>
  <c r="AB55" i="54"/>
  <c r="E54" i="54"/>
  <c r="AB57" i="54"/>
  <c r="AB59" i="54"/>
  <c r="J55" i="54"/>
  <c r="J57" i="54"/>
  <c r="AB54" i="54"/>
  <c r="AB56" i="54"/>
  <c r="J56" i="54"/>
  <c r="X21" i="54"/>
  <c r="Z6" i="54"/>
  <c r="AE6" i="54" s="1"/>
  <c r="X5" i="54"/>
  <c r="X35" i="54"/>
  <c r="X50" i="49"/>
  <c r="X49" i="49"/>
  <c r="Z20" i="49"/>
  <c r="AE20" i="49" s="1"/>
  <c r="X5" i="49"/>
  <c r="Z5" i="49"/>
  <c r="AE5" i="49" s="1"/>
  <c r="Z3" i="54"/>
  <c r="E10" i="54"/>
  <c r="AB10" i="54"/>
  <c r="E12" i="54"/>
  <c r="E14" i="54"/>
  <c r="AB14" i="54"/>
  <c r="X18" i="54"/>
  <c r="J24" i="54"/>
  <c r="E25" i="54"/>
  <c r="AB25" i="54"/>
  <c r="J26" i="54"/>
  <c r="E27" i="54"/>
  <c r="AB27" i="54"/>
  <c r="J28" i="54"/>
  <c r="E29" i="54"/>
  <c r="AB29" i="54"/>
  <c r="X33" i="54"/>
  <c r="E40" i="54"/>
  <c r="E42" i="54"/>
  <c r="E44" i="54"/>
  <c r="X48" i="54"/>
  <c r="X3" i="54"/>
  <c r="J12" i="54"/>
  <c r="Z18" i="54"/>
  <c r="E24" i="54"/>
  <c r="AB24" i="54"/>
  <c r="AB26" i="54"/>
  <c r="J27" i="54"/>
  <c r="AB28" i="54"/>
  <c r="Z33" i="54"/>
  <c r="E39" i="54"/>
  <c r="J40" i="54"/>
  <c r="J42" i="54"/>
  <c r="Z48" i="54"/>
  <c r="AB9" i="49"/>
  <c r="AB10" i="49"/>
  <c r="P3" i="49"/>
  <c r="AB3" i="49" s="1"/>
  <c r="V4" i="49"/>
  <c r="V19" i="49"/>
  <c r="X21" i="49"/>
  <c r="X6" i="49"/>
  <c r="E9" i="49"/>
  <c r="J10" i="49"/>
  <c r="E11" i="49"/>
  <c r="AB11" i="49"/>
  <c r="J12" i="49"/>
  <c r="E13" i="49"/>
  <c r="AB13" i="49"/>
  <c r="J14" i="49"/>
  <c r="Z18" i="49"/>
  <c r="J24" i="49"/>
  <c r="E25" i="49"/>
  <c r="AB25" i="49"/>
  <c r="J26" i="49"/>
  <c r="E27" i="49"/>
  <c r="AB27" i="49"/>
  <c r="J28" i="49"/>
  <c r="E29" i="49"/>
  <c r="AB29" i="49"/>
  <c r="X33" i="49"/>
  <c r="E39" i="49"/>
  <c r="J40" i="49"/>
  <c r="J42" i="49"/>
  <c r="E43" i="49"/>
  <c r="J44" i="49"/>
  <c r="Z48" i="49"/>
  <c r="E55" i="49"/>
  <c r="J56" i="49"/>
  <c r="E57" i="49"/>
  <c r="E59" i="49"/>
  <c r="J9" i="49"/>
  <c r="E10" i="49"/>
  <c r="J11" i="49"/>
  <c r="AB12" i="49"/>
  <c r="X18" i="49"/>
  <c r="E24" i="49"/>
  <c r="AB24" i="49"/>
  <c r="AB26" i="49"/>
  <c r="J27" i="49"/>
  <c r="AB28" i="49"/>
  <c r="Z33" i="49"/>
  <c r="E40" i="49"/>
  <c r="J41" i="49"/>
  <c r="X48" i="49"/>
  <c r="AE48" i="49" s="1"/>
  <c r="E54" i="49"/>
  <c r="J57" i="49"/>
  <c r="S47" i="23"/>
  <c r="P47" i="23"/>
  <c r="M47" i="23"/>
  <c r="J47" i="23"/>
  <c r="S32" i="23"/>
  <c r="P32" i="23"/>
  <c r="M32" i="23"/>
  <c r="J32" i="23"/>
  <c r="S17" i="23"/>
  <c r="P17" i="23"/>
  <c r="M17" i="23"/>
  <c r="J17" i="23"/>
  <c r="S2" i="23"/>
  <c r="P2" i="23"/>
  <c r="M2" i="23"/>
  <c r="J2" i="23"/>
  <c r="W41" i="22"/>
  <c r="S47" i="22"/>
  <c r="P47" i="22"/>
  <c r="M47" i="22"/>
  <c r="J47" i="22"/>
  <c r="S32" i="22"/>
  <c r="P32" i="22"/>
  <c r="M32" i="22"/>
  <c r="J32" i="22"/>
  <c r="W43" i="22"/>
  <c r="Y41" i="22"/>
  <c r="S17" i="22"/>
  <c r="P17" i="22"/>
  <c r="M17" i="22"/>
  <c r="J17" i="22"/>
  <c r="S2" i="22"/>
  <c r="P2" i="22"/>
  <c r="M2" i="22"/>
  <c r="J2" i="22"/>
  <c r="S47" i="2"/>
  <c r="P47" i="2"/>
  <c r="M47" i="2"/>
  <c r="J47" i="2"/>
  <c r="S32" i="2"/>
  <c r="P32" i="2"/>
  <c r="M32" i="2"/>
  <c r="J32" i="2"/>
  <c r="S17" i="2"/>
  <c r="P17" i="2"/>
  <c r="M17" i="2"/>
  <c r="J17" i="2"/>
  <c r="S47" i="21"/>
  <c r="P47" i="21"/>
  <c r="M47" i="21"/>
  <c r="J47" i="21"/>
  <c r="S32" i="21"/>
  <c r="P32" i="21"/>
  <c r="M32" i="21"/>
  <c r="J32" i="21"/>
  <c r="S17" i="21"/>
  <c r="P17" i="21"/>
  <c r="M17" i="21"/>
  <c r="J17" i="21"/>
  <c r="S2" i="21"/>
  <c r="P2" i="21"/>
  <c r="M2" i="21"/>
  <c r="J2" i="21"/>
  <c r="S2" i="2"/>
  <c r="P2" i="2"/>
  <c r="M2" i="2"/>
  <c r="J2" i="2"/>
  <c r="AE21" i="54" l="1"/>
  <c r="AD3" i="49"/>
  <c r="Z5" i="54"/>
  <c r="AE5" i="54" s="1"/>
  <c r="X3" i="49"/>
  <c r="AE6" i="49"/>
  <c r="AE49" i="49"/>
  <c r="AD33" i="54"/>
  <c r="AE50" i="49"/>
  <c r="AE3" i="54"/>
  <c r="AF3" i="54" s="1"/>
  <c r="AE51" i="54"/>
  <c r="AE18" i="49"/>
  <c r="AE33" i="54"/>
  <c r="AE21" i="49"/>
  <c r="AE35" i="54"/>
  <c r="AE49" i="54"/>
  <c r="AE33" i="49"/>
  <c r="AE18" i="54"/>
  <c r="AE48" i="54"/>
  <c r="AB48" i="54"/>
  <c r="Z4" i="49"/>
  <c r="AE4" i="49" s="1"/>
  <c r="Z19" i="49"/>
  <c r="AE19" i="49" s="1"/>
  <c r="AE3" i="49"/>
  <c r="Y59" i="23"/>
  <c r="P48" i="23" s="1"/>
  <c r="W59" i="23"/>
  <c r="J50" i="23" s="1"/>
  <c r="Y58" i="23"/>
  <c r="M51" i="23" s="1"/>
  <c r="W58" i="23"/>
  <c r="S49" i="23" s="1"/>
  <c r="Y57" i="23"/>
  <c r="J49" i="23" s="1"/>
  <c r="W57" i="23"/>
  <c r="L49" i="23" s="1"/>
  <c r="Y56" i="23"/>
  <c r="R51" i="23" s="1"/>
  <c r="W56" i="23"/>
  <c r="P51" i="23" s="1"/>
  <c r="Y55" i="23"/>
  <c r="M50" i="23" s="1"/>
  <c r="W55" i="23"/>
  <c r="O50" i="23" s="1"/>
  <c r="Y54" i="23"/>
  <c r="J51" i="23" s="1"/>
  <c r="W54" i="23"/>
  <c r="L51" i="23" s="1"/>
  <c r="H51" i="23"/>
  <c r="B51" i="23"/>
  <c r="H50" i="23"/>
  <c r="B50" i="23"/>
  <c r="H49" i="23"/>
  <c r="B49" i="23"/>
  <c r="H48" i="23"/>
  <c r="B48" i="23"/>
  <c r="G46" i="23"/>
  <c r="Y44" i="23"/>
  <c r="L35" i="23" s="1"/>
  <c r="W44" i="23"/>
  <c r="J35" i="23" s="1"/>
  <c r="Y43" i="23"/>
  <c r="M36" i="23" s="1"/>
  <c r="W43" i="23"/>
  <c r="O36" i="23" s="1"/>
  <c r="Y42" i="23"/>
  <c r="J34" i="23" s="1"/>
  <c r="W42" i="23"/>
  <c r="L34" i="23" s="1"/>
  <c r="Y41" i="23"/>
  <c r="R36" i="23" s="1"/>
  <c r="W41" i="23"/>
  <c r="P36" i="23" s="1"/>
  <c r="AB36" i="23" s="1"/>
  <c r="Y40" i="23"/>
  <c r="M35" i="23" s="1"/>
  <c r="W40" i="23"/>
  <c r="P34" i="23" s="1"/>
  <c r="Y39" i="23"/>
  <c r="J36" i="23" s="1"/>
  <c r="W39" i="23"/>
  <c r="L36" i="23" s="1"/>
  <c r="H36" i="23"/>
  <c r="B36" i="23"/>
  <c r="H35" i="23"/>
  <c r="B35" i="23"/>
  <c r="R34" i="23"/>
  <c r="H34" i="23"/>
  <c r="B34" i="23"/>
  <c r="H33" i="23"/>
  <c r="B33" i="23"/>
  <c r="G31" i="23"/>
  <c r="Y29" i="23"/>
  <c r="L20" i="23" s="1"/>
  <c r="W29" i="23"/>
  <c r="J20" i="23" s="1"/>
  <c r="Y28" i="23"/>
  <c r="V19" i="23" s="1"/>
  <c r="W28" i="23"/>
  <c r="O21" i="23" s="1"/>
  <c r="Y27" i="23"/>
  <c r="O18" i="23" s="1"/>
  <c r="W27" i="23"/>
  <c r="M18" i="23" s="1"/>
  <c r="Y26" i="23"/>
  <c r="R21" i="23" s="1"/>
  <c r="W26" i="23"/>
  <c r="P21" i="23" s="1"/>
  <c r="Y25" i="23"/>
  <c r="R19" i="23" s="1"/>
  <c r="W25" i="23"/>
  <c r="P19" i="23" s="1"/>
  <c r="Y24" i="23"/>
  <c r="J21" i="23" s="1"/>
  <c r="W24" i="23"/>
  <c r="S18" i="23" s="1"/>
  <c r="H21" i="23"/>
  <c r="B21" i="23"/>
  <c r="H20" i="23"/>
  <c r="B20" i="23"/>
  <c r="H19" i="23"/>
  <c r="B19" i="23"/>
  <c r="H18" i="23"/>
  <c r="B18" i="23"/>
  <c r="G16" i="23"/>
  <c r="Y14" i="23"/>
  <c r="L5" i="23" s="1"/>
  <c r="W14" i="23"/>
  <c r="J5" i="23" s="1"/>
  <c r="Y13" i="23"/>
  <c r="V4" i="23" s="1"/>
  <c r="W13" i="23"/>
  <c r="S4" i="23" s="1"/>
  <c r="Y12" i="23"/>
  <c r="J4" i="23" s="1"/>
  <c r="W12" i="23"/>
  <c r="L4" i="23" s="1"/>
  <c r="Y11" i="23"/>
  <c r="R6" i="23" s="1"/>
  <c r="W11" i="23"/>
  <c r="P6" i="23" s="1"/>
  <c r="Y10" i="23"/>
  <c r="R4" i="23" s="1"/>
  <c r="W10" i="23"/>
  <c r="O5" i="23" s="1"/>
  <c r="Y9" i="23"/>
  <c r="J6" i="23" s="1"/>
  <c r="W9" i="23"/>
  <c r="L6" i="23" s="1"/>
  <c r="H6" i="23"/>
  <c r="B6" i="23"/>
  <c r="H5" i="23"/>
  <c r="B5" i="23"/>
  <c r="H4" i="23"/>
  <c r="B4" i="23"/>
  <c r="H3" i="23"/>
  <c r="B3" i="23"/>
  <c r="G1" i="23"/>
  <c r="Y59" i="22"/>
  <c r="L50" i="22" s="1"/>
  <c r="W59" i="22"/>
  <c r="J50" i="22" s="1"/>
  <c r="Y58" i="22"/>
  <c r="V49" i="22" s="1"/>
  <c r="W58" i="22"/>
  <c r="O51" i="22" s="1"/>
  <c r="Y57" i="22"/>
  <c r="J49" i="22" s="1"/>
  <c r="W57" i="22"/>
  <c r="L49" i="22" s="1"/>
  <c r="Y56" i="22"/>
  <c r="R51" i="22" s="1"/>
  <c r="W56" i="22"/>
  <c r="V50" i="22" s="1"/>
  <c r="Y55" i="22"/>
  <c r="M50" i="22" s="1"/>
  <c r="W55" i="22"/>
  <c r="O50" i="22" s="1"/>
  <c r="Y54" i="22"/>
  <c r="J51" i="22" s="1"/>
  <c r="W54" i="22"/>
  <c r="L51" i="22" s="1"/>
  <c r="H51" i="22"/>
  <c r="B51" i="22"/>
  <c r="S50" i="22"/>
  <c r="H50" i="22"/>
  <c r="B50" i="22"/>
  <c r="H49" i="22"/>
  <c r="B49" i="22"/>
  <c r="M48" i="22"/>
  <c r="H48" i="22"/>
  <c r="B48" i="22"/>
  <c r="G46" i="22"/>
  <c r="Y44" i="22"/>
  <c r="L35" i="22" s="1"/>
  <c r="W44" i="22"/>
  <c r="J35" i="22" s="1"/>
  <c r="Y43" i="22"/>
  <c r="M36" i="22" s="1"/>
  <c r="S34" i="22"/>
  <c r="Y42" i="22"/>
  <c r="O33" i="22" s="1"/>
  <c r="W42" i="22"/>
  <c r="M33" i="22" s="1"/>
  <c r="R36" i="22"/>
  <c r="P36" i="22"/>
  <c r="Y40" i="22"/>
  <c r="M35" i="22" s="1"/>
  <c r="W40" i="22"/>
  <c r="P34" i="22" s="1"/>
  <c r="Y39" i="22"/>
  <c r="J36" i="22" s="1"/>
  <c r="W39" i="22"/>
  <c r="L36" i="22" s="1"/>
  <c r="O36" i="22"/>
  <c r="H36" i="22"/>
  <c r="B36" i="22"/>
  <c r="H35" i="22"/>
  <c r="B35" i="22"/>
  <c r="H34" i="22"/>
  <c r="B34" i="22"/>
  <c r="H33" i="22"/>
  <c r="B33" i="22"/>
  <c r="G31" i="22"/>
  <c r="Y29" i="22"/>
  <c r="L20" i="22" s="1"/>
  <c r="W29" i="22"/>
  <c r="R18" i="22" s="1"/>
  <c r="Y28" i="22"/>
  <c r="M21" i="22" s="1"/>
  <c r="W28" i="22"/>
  <c r="O21" i="22" s="1"/>
  <c r="Y27" i="22"/>
  <c r="O18" i="22" s="1"/>
  <c r="W27" i="22"/>
  <c r="L19" i="22" s="1"/>
  <c r="Y26" i="22"/>
  <c r="R21" i="22" s="1"/>
  <c r="W26" i="22"/>
  <c r="V20" i="22" s="1"/>
  <c r="Y25" i="22"/>
  <c r="R19" i="22" s="1"/>
  <c r="W25" i="22"/>
  <c r="P19" i="22" s="1"/>
  <c r="Y24" i="22"/>
  <c r="V18" i="22" s="1"/>
  <c r="W24" i="22"/>
  <c r="L21" i="22" s="1"/>
  <c r="J21" i="22"/>
  <c r="H21" i="22"/>
  <c r="B21" i="22"/>
  <c r="M20" i="22"/>
  <c r="H20" i="22"/>
  <c r="B20" i="22"/>
  <c r="V19" i="22"/>
  <c r="J19" i="22"/>
  <c r="H19" i="22"/>
  <c r="B19" i="22"/>
  <c r="H18" i="22"/>
  <c r="B18" i="22"/>
  <c r="G16" i="22"/>
  <c r="Y14" i="22"/>
  <c r="P3" i="22" s="1"/>
  <c r="W14" i="22"/>
  <c r="J5" i="22" s="1"/>
  <c r="Y13" i="22"/>
  <c r="M6" i="22" s="1"/>
  <c r="W13" i="22"/>
  <c r="Y12" i="22"/>
  <c r="J4" i="22" s="1"/>
  <c r="W12" i="22"/>
  <c r="M3" i="22" s="1"/>
  <c r="Y11" i="22"/>
  <c r="S5" i="22" s="1"/>
  <c r="W11" i="22"/>
  <c r="V5" i="22" s="1"/>
  <c r="Y10" i="22"/>
  <c r="M5" i="22" s="1"/>
  <c r="W10" i="22"/>
  <c r="O5" i="22" s="1"/>
  <c r="Y9" i="22"/>
  <c r="J6" i="22" s="1"/>
  <c r="W9" i="22"/>
  <c r="S3" i="22" s="1"/>
  <c r="O6" i="22"/>
  <c r="H6" i="22"/>
  <c r="B6" i="22"/>
  <c r="H5" i="22"/>
  <c r="B5" i="22"/>
  <c r="S4" i="22"/>
  <c r="L4" i="22"/>
  <c r="H4" i="22"/>
  <c r="B4" i="22"/>
  <c r="H3" i="22"/>
  <c r="B3" i="22"/>
  <c r="G1" i="22"/>
  <c r="Y59" i="21"/>
  <c r="L50" i="21" s="1"/>
  <c r="W59" i="21"/>
  <c r="J50" i="21" s="1"/>
  <c r="Y58" i="21"/>
  <c r="V49" i="21" s="1"/>
  <c r="W58" i="21"/>
  <c r="O51" i="21" s="1"/>
  <c r="Y57" i="21"/>
  <c r="J49" i="21" s="1"/>
  <c r="W57" i="21"/>
  <c r="L49" i="21" s="1"/>
  <c r="Y56" i="21"/>
  <c r="R51" i="21" s="1"/>
  <c r="W56" i="21"/>
  <c r="P51" i="21" s="1"/>
  <c r="Y55" i="21"/>
  <c r="M50" i="21" s="1"/>
  <c r="W55" i="21"/>
  <c r="O50" i="21" s="1"/>
  <c r="Y54" i="21"/>
  <c r="J51" i="21" s="1"/>
  <c r="W54" i="21"/>
  <c r="L51" i="21" s="1"/>
  <c r="H51" i="21"/>
  <c r="B51" i="21"/>
  <c r="H50" i="21"/>
  <c r="B50" i="21"/>
  <c r="H49" i="21"/>
  <c r="B49" i="21"/>
  <c r="V48" i="21"/>
  <c r="H48" i="21"/>
  <c r="B48" i="21"/>
  <c r="G46" i="21"/>
  <c r="Y44" i="21"/>
  <c r="P33" i="21" s="1"/>
  <c r="W44" i="21"/>
  <c r="J35" i="21" s="1"/>
  <c r="Y43" i="21"/>
  <c r="M36" i="21" s="1"/>
  <c r="W43" i="21"/>
  <c r="O36" i="21" s="1"/>
  <c r="Y42" i="21"/>
  <c r="J34" i="21" s="1"/>
  <c r="W42" i="21"/>
  <c r="M33" i="21" s="1"/>
  <c r="Y41" i="21"/>
  <c r="R36" i="21" s="1"/>
  <c r="AD36" i="21" s="1"/>
  <c r="W41" i="21"/>
  <c r="P36" i="21" s="1"/>
  <c r="Y40" i="21"/>
  <c r="R34" i="21" s="1"/>
  <c r="W40" i="21"/>
  <c r="P34" i="21" s="1"/>
  <c r="Y39" i="21"/>
  <c r="J36" i="21" s="1"/>
  <c r="W39" i="21"/>
  <c r="L36" i="21" s="1"/>
  <c r="H36" i="21"/>
  <c r="B36" i="21"/>
  <c r="H35" i="21"/>
  <c r="B35" i="21"/>
  <c r="V34" i="21"/>
  <c r="H34" i="21"/>
  <c r="B34" i="21"/>
  <c r="H33" i="21"/>
  <c r="B33" i="21"/>
  <c r="G31" i="21"/>
  <c r="Y29" i="21"/>
  <c r="P18" i="21" s="1"/>
  <c r="W29" i="21"/>
  <c r="J20" i="21" s="1"/>
  <c r="M21" i="21"/>
  <c r="W28" i="21"/>
  <c r="O21" i="21" s="1"/>
  <c r="Y27" i="21"/>
  <c r="J19" i="21" s="1"/>
  <c r="W27" i="21"/>
  <c r="L19" i="21" s="1"/>
  <c r="Y26" i="21"/>
  <c r="S20" i="21" s="1"/>
  <c r="W26" i="21"/>
  <c r="P21" i="21" s="1"/>
  <c r="Y25" i="21"/>
  <c r="M20" i="21" s="1"/>
  <c r="W25" i="21"/>
  <c r="P19" i="21" s="1"/>
  <c r="Y24" i="21"/>
  <c r="V18" i="21" s="1"/>
  <c r="W24" i="21"/>
  <c r="L21" i="21" s="1"/>
  <c r="H21" i="21"/>
  <c r="B21" i="21"/>
  <c r="H20" i="21"/>
  <c r="B20" i="21"/>
  <c r="V19" i="21"/>
  <c r="H19" i="21"/>
  <c r="B19" i="21"/>
  <c r="H18" i="21"/>
  <c r="B18" i="21"/>
  <c r="G16" i="21"/>
  <c r="Y14" i="21"/>
  <c r="L5" i="21" s="1"/>
  <c r="W14" i="21"/>
  <c r="J5" i="21" s="1"/>
  <c r="Y13" i="21"/>
  <c r="V4" i="21" s="1"/>
  <c r="W13" i="21"/>
  <c r="S4" i="21" s="1"/>
  <c r="Y12" i="21"/>
  <c r="O3" i="21" s="1"/>
  <c r="W12" i="21"/>
  <c r="L4" i="21" s="1"/>
  <c r="Y11" i="21"/>
  <c r="S5" i="21" s="1"/>
  <c r="W11" i="21"/>
  <c r="V5" i="21" s="1"/>
  <c r="Y10" i="21"/>
  <c r="M5" i="21" s="1"/>
  <c r="AB5" i="21" s="1"/>
  <c r="W10" i="21"/>
  <c r="O5" i="21" s="1"/>
  <c r="Y9" i="21"/>
  <c r="J6" i="21" s="1"/>
  <c r="W9" i="21"/>
  <c r="L6" i="21" s="1"/>
  <c r="H6" i="21"/>
  <c r="B6" i="21"/>
  <c r="H5" i="21"/>
  <c r="B5" i="21"/>
  <c r="H4" i="21"/>
  <c r="B4" i="21"/>
  <c r="H3" i="21"/>
  <c r="B3" i="21"/>
  <c r="G1" i="21"/>
  <c r="H49" i="2"/>
  <c r="H50" i="2"/>
  <c r="H51" i="2"/>
  <c r="H48" i="2"/>
  <c r="H34" i="2"/>
  <c r="H35" i="2"/>
  <c r="H36" i="2"/>
  <c r="H33" i="2"/>
  <c r="H20" i="2"/>
  <c r="H21" i="2"/>
  <c r="H19" i="2"/>
  <c r="H18" i="2"/>
  <c r="H3" i="2"/>
  <c r="H4" i="2"/>
  <c r="H5" i="2"/>
  <c r="H6" i="2"/>
  <c r="B51" i="2"/>
  <c r="B36" i="2"/>
  <c r="B21" i="2"/>
  <c r="B50" i="2"/>
  <c r="B35" i="2"/>
  <c r="B20" i="2"/>
  <c r="B49" i="2"/>
  <c r="B34" i="2"/>
  <c r="B19" i="2"/>
  <c r="B48" i="2"/>
  <c r="B33" i="2"/>
  <c r="B19" i="3" s="1"/>
  <c r="B18" i="2"/>
  <c r="Y59" i="2"/>
  <c r="W59" i="2"/>
  <c r="Y58" i="2"/>
  <c r="W58" i="2"/>
  <c r="Y57" i="2"/>
  <c r="W57" i="2"/>
  <c r="Y56" i="2"/>
  <c r="W56" i="2"/>
  <c r="Y55" i="2"/>
  <c r="W55" i="2"/>
  <c r="Y54" i="2"/>
  <c r="W54" i="2"/>
  <c r="Y44" i="2"/>
  <c r="L35" i="2" s="1"/>
  <c r="W44" i="2"/>
  <c r="R33" i="2" s="1"/>
  <c r="Y43" i="2"/>
  <c r="V34" i="2" s="1"/>
  <c r="W43" i="2"/>
  <c r="S34" i="2" s="1"/>
  <c r="Y42" i="2"/>
  <c r="J34" i="2" s="1"/>
  <c r="W42" i="2"/>
  <c r="L34" i="2" s="1"/>
  <c r="Y41" i="2"/>
  <c r="R36" i="2" s="1"/>
  <c r="W41" i="2"/>
  <c r="P36" i="2" s="1"/>
  <c r="Y40" i="2"/>
  <c r="R34" i="2" s="1"/>
  <c r="W40" i="2"/>
  <c r="O35" i="2" s="1"/>
  <c r="Y39" i="2"/>
  <c r="V33" i="2" s="1"/>
  <c r="W39" i="2"/>
  <c r="S33" i="2" s="1"/>
  <c r="Y29" i="2"/>
  <c r="L20" i="2" s="1"/>
  <c r="W29" i="2"/>
  <c r="J20" i="2" s="1"/>
  <c r="Y28" i="2"/>
  <c r="M21" i="2" s="1"/>
  <c r="W28" i="2"/>
  <c r="O21" i="2" s="1"/>
  <c r="AD21" i="2" s="1"/>
  <c r="Y27" i="2"/>
  <c r="J19" i="2" s="1"/>
  <c r="W27" i="2"/>
  <c r="L19" i="2" s="1"/>
  <c r="Y26" i="2"/>
  <c r="R21" i="2" s="1"/>
  <c r="W26" i="2"/>
  <c r="P21" i="2" s="1"/>
  <c r="AB21" i="2" s="1"/>
  <c r="Y25" i="2"/>
  <c r="M20" i="2" s="1"/>
  <c r="W25" i="2"/>
  <c r="O20" i="2" s="1"/>
  <c r="Y24" i="2"/>
  <c r="V18" i="2" s="1"/>
  <c r="W24" i="2"/>
  <c r="L21" i="2" s="1"/>
  <c r="B3" i="2"/>
  <c r="B4" i="2"/>
  <c r="B5" i="2"/>
  <c r="B6" i="2"/>
  <c r="G46" i="2"/>
  <c r="G31" i="2"/>
  <c r="G16" i="2"/>
  <c r="G1" i="2"/>
  <c r="Y10" i="2"/>
  <c r="Y11" i="2"/>
  <c r="S5" i="2" s="1"/>
  <c r="Y12" i="2"/>
  <c r="O3" i="2" s="1"/>
  <c r="Y13" i="2"/>
  <c r="Y14" i="2"/>
  <c r="P3" i="2" s="1"/>
  <c r="Y9" i="2"/>
  <c r="V3" i="2" s="1"/>
  <c r="W10" i="2"/>
  <c r="W11" i="2"/>
  <c r="W12" i="2"/>
  <c r="M3" i="2" s="1"/>
  <c r="W13" i="2"/>
  <c r="W14" i="2"/>
  <c r="R3" i="2" s="1"/>
  <c r="W9" i="2"/>
  <c r="S3" i="2" s="1"/>
  <c r="AF6" i="54" l="1"/>
  <c r="AF4" i="54"/>
  <c r="AF5" i="54"/>
  <c r="O6" i="23"/>
  <c r="S50" i="21"/>
  <c r="S19" i="2"/>
  <c r="O35" i="21"/>
  <c r="S35" i="2"/>
  <c r="AD4" i="23"/>
  <c r="P6" i="21"/>
  <c r="R6" i="21"/>
  <c r="AB5" i="22"/>
  <c r="V33" i="21"/>
  <c r="S20" i="23"/>
  <c r="J20" i="22"/>
  <c r="AD18" i="22"/>
  <c r="AD21" i="23"/>
  <c r="AD6" i="23"/>
  <c r="O33" i="21"/>
  <c r="O3" i="22"/>
  <c r="AB50" i="22"/>
  <c r="AB50" i="21"/>
  <c r="S20" i="2"/>
  <c r="R4" i="2"/>
  <c r="M5" i="2"/>
  <c r="AB5" i="2" s="1"/>
  <c r="AF51" i="49"/>
  <c r="AF50" i="49"/>
  <c r="AF49" i="49"/>
  <c r="AF48" i="49"/>
  <c r="AF21" i="49"/>
  <c r="AF36" i="49"/>
  <c r="AF20" i="49"/>
  <c r="AF35" i="49"/>
  <c r="AF19" i="49"/>
  <c r="AF34" i="49"/>
  <c r="AF18" i="49"/>
  <c r="AF33" i="49"/>
  <c r="P51" i="22"/>
  <c r="AB9" i="2"/>
  <c r="AB12" i="2"/>
  <c r="AB24" i="2"/>
  <c r="AB54" i="2"/>
  <c r="AB42" i="2"/>
  <c r="AB42" i="21"/>
  <c r="AB54" i="21"/>
  <c r="AB57" i="22"/>
  <c r="AB27" i="23"/>
  <c r="B11" i="36"/>
  <c r="AB39" i="23"/>
  <c r="AB42" i="23"/>
  <c r="AB39" i="2"/>
  <c r="AB27" i="2"/>
  <c r="AB57" i="2"/>
  <c r="AB9" i="21"/>
  <c r="AB12" i="21"/>
  <c r="B23" i="32"/>
  <c r="AB24" i="21"/>
  <c r="B31" i="32"/>
  <c r="AB27" i="21"/>
  <c r="AB39" i="21"/>
  <c r="AB57" i="21"/>
  <c r="AB9" i="22"/>
  <c r="AB12" i="22"/>
  <c r="AB24" i="22"/>
  <c r="AB27" i="22"/>
  <c r="AB39" i="22"/>
  <c r="AB54" i="22"/>
  <c r="AB9" i="23"/>
  <c r="AB12" i="23"/>
  <c r="AB24" i="23"/>
  <c r="AB54" i="23"/>
  <c r="AB57" i="23"/>
  <c r="M6" i="2"/>
  <c r="X6" i="2" s="1"/>
  <c r="V4" i="2"/>
  <c r="O6" i="2"/>
  <c r="S4" i="2"/>
  <c r="J5" i="2"/>
  <c r="L5" i="2"/>
  <c r="R48" i="21"/>
  <c r="V34" i="22"/>
  <c r="J4" i="2"/>
  <c r="L4" i="2"/>
  <c r="P6" i="2"/>
  <c r="V5" i="2"/>
  <c r="O5" i="2"/>
  <c r="P4" i="2"/>
  <c r="AB4" i="2" s="1"/>
  <c r="J6" i="2"/>
  <c r="L6" i="2"/>
  <c r="AB25" i="22"/>
  <c r="AB28" i="22"/>
  <c r="AB40" i="22"/>
  <c r="AB43" i="22"/>
  <c r="AB14" i="23"/>
  <c r="AB11" i="23"/>
  <c r="AB14" i="22"/>
  <c r="AB11" i="22"/>
  <c r="AB29" i="22"/>
  <c r="AB26" i="22"/>
  <c r="AB44" i="22"/>
  <c r="AB41" i="22"/>
  <c r="AB59" i="22"/>
  <c r="AB56" i="22"/>
  <c r="AB10" i="23"/>
  <c r="AB13" i="23"/>
  <c r="AB10" i="22"/>
  <c r="AB13" i="22"/>
  <c r="E41" i="22"/>
  <c r="AB42" i="22"/>
  <c r="AB55" i="22"/>
  <c r="AB58" i="22"/>
  <c r="AB25" i="23"/>
  <c r="AB28" i="23"/>
  <c r="AB29" i="23"/>
  <c r="AB26" i="23"/>
  <c r="AB40" i="23"/>
  <c r="AB43" i="23"/>
  <c r="AB44" i="23"/>
  <c r="AB41" i="23"/>
  <c r="AB55" i="23"/>
  <c r="AB58" i="23"/>
  <c r="AB59" i="23"/>
  <c r="AB56" i="23"/>
  <c r="AF3" i="49"/>
  <c r="AF5" i="49"/>
  <c r="AF4" i="49"/>
  <c r="AF6" i="49"/>
  <c r="AB11" i="2"/>
  <c r="AB14" i="2"/>
  <c r="AB28" i="2"/>
  <c r="AB25" i="2"/>
  <c r="AB58" i="2"/>
  <c r="AB55" i="2"/>
  <c r="AB41" i="2"/>
  <c r="AB44" i="2"/>
  <c r="AB28" i="21"/>
  <c r="AB25" i="21"/>
  <c r="AB26" i="21"/>
  <c r="AB29" i="21"/>
  <c r="AB43" i="21"/>
  <c r="AB40" i="21"/>
  <c r="AB41" i="21"/>
  <c r="AB44" i="21"/>
  <c r="AB13" i="2"/>
  <c r="AB10" i="2"/>
  <c r="AB43" i="2"/>
  <c r="AB40" i="2"/>
  <c r="AB26" i="2"/>
  <c r="AB29" i="2"/>
  <c r="AB56" i="2"/>
  <c r="AB59" i="2"/>
  <c r="AB13" i="21"/>
  <c r="AB10" i="21"/>
  <c r="AB11" i="21"/>
  <c r="AB14" i="21"/>
  <c r="AB58" i="21"/>
  <c r="AB55" i="21"/>
  <c r="AB56" i="21"/>
  <c r="AB59" i="21"/>
  <c r="V49" i="23"/>
  <c r="O51" i="23"/>
  <c r="R18" i="23"/>
  <c r="J19" i="23"/>
  <c r="P18" i="23"/>
  <c r="AB18" i="23" s="1"/>
  <c r="M5" i="23"/>
  <c r="S3" i="23"/>
  <c r="V48" i="22"/>
  <c r="L34" i="22"/>
  <c r="J34" i="22"/>
  <c r="X34" i="22" s="1"/>
  <c r="P33" i="22"/>
  <c r="X20" i="22"/>
  <c r="S20" i="22"/>
  <c r="P6" i="22"/>
  <c r="M48" i="21"/>
  <c r="S49" i="21"/>
  <c r="P48" i="21"/>
  <c r="S48" i="21"/>
  <c r="L34" i="21"/>
  <c r="Z34" i="21" s="1"/>
  <c r="S19" i="21"/>
  <c r="X19" i="21" s="1"/>
  <c r="V35" i="2"/>
  <c r="X49" i="2"/>
  <c r="J21" i="2"/>
  <c r="P18" i="2"/>
  <c r="M35" i="2"/>
  <c r="J44" i="2"/>
  <c r="E26" i="2"/>
  <c r="E27" i="22"/>
  <c r="J14" i="23"/>
  <c r="E14" i="23"/>
  <c r="E26" i="23"/>
  <c r="J54" i="23"/>
  <c r="E26" i="21"/>
  <c r="J59" i="2"/>
  <c r="J39" i="2"/>
  <c r="J4" i="21"/>
  <c r="R19" i="21"/>
  <c r="R21" i="21"/>
  <c r="J40" i="21"/>
  <c r="E43" i="22"/>
  <c r="E57" i="22"/>
  <c r="P49" i="22"/>
  <c r="E28" i="23"/>
  <c r="R33" i="23"/>
  <c r="O35" i="23"/>
  <c r="J59" i="23"/>
  <c r="E28" i="2"/>
  <c r="J54" i="2"/>
  <c r="E14" i="21"/>
  <c r="E55" i="21"/>
  <c r="J54" i="21"/>
  <c r="R4" i="22"/>
  <c r="M18" i="22"/>
  <c r="R49" i="22"/>
  <c r="E43" i="23"/>
  <c r="J39" i="23"/>
  <c r="E43" i="2"/>
  <c r="S33" i="21"/>
  <c r="AB33" i="21" s="1"/>
  <c r="E57" i="21"/>
  <c r="E28" i="22"/>
  <c r="E59" i="22"/>
  <c r="E13" i="23"/>
  <c r="J9" i="23"/>
  <c r="E55" i="23"/>
  <c r="J41" i="2"/>
  <c r="J40" i="22"/>
  <c r="E55" i="22"/>
  <c r="J9" i="2"/>
  <c r="E58" i="2"/>
  <c r="J14" i="21"/>
  <c r="E11" i="21"/>
  <c r="J25" i="21"/>
  <c r="J39" i="21"/>
  <c r="J14" i="22"/>
  <c r="J10" i="22"/>
  <c r="E26" i="22"/>
  <c r="Z36" i="22"/>
  <c r="S48" i="22"/>
  <c r="E27" i="23"/>
  <c r="J25" i="23"/>
  <c r="M3" i="21"/>
  <c r="J11" i="2"/>
  <c r="J26" i="2"/>
  <c r="E27" i="21"/>
  <c r="E43" i="21"/>
  <c r="E59" i="21"/>
  <c r="Z51" i="21"/>
  <c r="J44" i="22"/>
  <c r="X50" i="22"/>
  <c r="P4" i="23"/>
  <c r="M6" i="23"/>
  <c r="X6" i="23" s="1"/>
  <c r="E44" i="23"/>
  <c r="E13" i="2"/>
  <c r="E59" i="23"/>
  <c r="E9" i="2"/>
  <c r="B3" i="3"/>
  <c r="J29" i="2"/>
  <c r="B31" i="3"/>
  <c r="J56" i="2"/>
  <c r="E13" i="21"/>
  <c r="E28" i="21"/>
  <c r="E42" i="21"/>
  <c r="E13" i="22"/>
  <c r="E11" i="22"/>
  <c r="J26" i="22"/>
  <c r="P21" i="22"/>
  <c r="J54" i="22"/>
  <c r="E42" i="23"/>
  <c r="R48" i="22"/>
  <c r="M51" i="22"/>
  <c r="O18" i="21"/>
  <c r="R34" i="22"/>
  <c r="AB3" i="22"/>
  <c r="O3" i="23"/>
  <c r="S48" i="23"/>
  <c r="Z36" i="23"/>
  <c r="P3" i="21"/>
  <c r="L35" i="21"/>
  <c r="O20" i="21"/>
  <c r="M35" i="21"/>
  <c r="V50" i="21"/>
  <c r="Z50" i="21" s="1"/>
  <c r="J21" i="21"/>
  <c r="X21" i="21" s="1"/>
  <c r="P49" i="21"/>
  <c r="R49" i="21"/>
  <c r="S34" i="21"/>
  <c r="R19" i="2"/>
  <c r="V19" i="2"/>
  <c r="M36" i="2"/>
  <c r="P33" i="2"/>
  <c r="P34" i="2"/>
  <c r="Z49" i="2"/>
  <c r="J39" i="22"/>
  <c r="J43" i="22"/>
  <c r="E39" i="23"/>
  <c r="L50" i="23"/>
  <c r="V18" i="23"/>
  <c r="AD18" i="23" s="1"/>
  <c r="M33" i="23"/>
  <c r="V50" i="23"/>
  <c r="V5" i="23"/>
  <c r="Z5" i="23" s="1"/>
  <c r="M20" i="23"/>
  <c r="P33" i="23"/>
  <c r="M48" i="23"/>
  <c r="O20" i="23"/>
  <c r="S5" i="23"/>
  <c r="Z6" i="23"/>
  <c r="S33" i="23"/>
  <c r="L19" i="23"/>
  <c r="Z19" i="23" s="1"/>
  <c r="S19" i="23"/>
  <c r="M21" i="23"/>
  <c r="V33" i="23"/>
  <c r="S35" i="23"/>
  <c r="AB35" i="23" s="1"/>
  <c r="J41" i="23"/>
  <c r="J26" i="23"/>
  <c r="E29" i="23"/>
  <c r="J55" i="23"/>
  <c r="E57" i="23"/>
  <c r="J43" i="23"/>
  <c r="J40" i="23"/>
  <c r="J24" i="23"/>
  <c r="J28" i="23"/>
  <c r="J29" i="23"/>
  <c r="E24" i="23"/>
  <c r="J12" i="23"/>
  <c r="E10" i="23"/>
  <c r="E9" i="23"/>
  <c r="E12" i="23"/>
  <c r="O20" i="22"/>
  <c r="J11" i="22"/>
  <c r="R33" i="22"/>
  <c r="O35" i="22"/>
  <c r="V4" i="22"/>
  <c r="L5" i="22"/>
  <c r="S18" i="22"/>
  <c r="S33" i="22"/>
  <c r="V35" i="22"/>
  <c r="E42" i="22"/>
  <c r="R3" i="22"/>
  <c r="V3" i="22"/>
  <c r="L6" i="22"/>
  <c r="Z34" i="22"/>
  <c r="J55" i="22"/>
  <c r="J41" i="22"/>
  <c r="E40" i="22"/>
  <c r="E44" i="22"/>
  <c r="E39" i="22"/>
  <c r="J13" i="22"/>
  <c r="J9" i="22"/>
  <c r="E14" i="22"/>
  <c r="E12" i="22"/>
  <c r="X34" i="21"/>
  <c r="L20" i="21"/>
  <c r="S18" i="21"/>
  <c r="S35" i="21"/>
  <c r="X35" i="21" s="1"/>
  <c r="E12" i="21"/>
  <c r="M6" i="21"/>
  <c r="AB6" i="21" s="1"/>
  <c r="O6" i="21"/>
  <c r="R33" i="21"/>
  <c r="J44" i="21"/>
  <c r="E39" i="21"/>
  <c r="X5" i="21"/>
  <c r="Z5" i="21"/>
  <c r="M51" i="21"/>
  <c r="X20" i="21"/>
  <c r="J9" i="21"/>
  <c r="J55" i="21"/>
  <c r="J43" i="21"/>
  <c r="J26" i="21"/>
  <c r="J27" i="21"/>
  <c r="E29" i="21"/>
  <c r="E25" i="21"/>
  <c r="E24" i="21"/>
  <c r="X36" i="23"/>
  <c r="Z4" i="23"/>
  <c r="X18" i="23"/>
  <c r="X51" i="23"/>
  <c r="L21" i="23"/>
  <c r="Z21" i="23" s="1"/>
  <c r="E41" i="23"/>
  <c r="O48" i="23"/>
  <c r="Z51" i="23"/>
  <c r="E58" i="23"/>
  <c r="M3" i="23"/>
  <c r="J10" i="23"/>
  <c r="V20" i="23"/>
  <c r="S34" i="23"/>
  <c r="X34" i="23" s="1"/>
  <c r="R48" i="23"/>
  <c r="J58" i="23"/>
  <c r="J27" i="23"/>
  <c r="V34" i="23"/>
  <c r="P49" i="23"/>
  <c r="AB49" i="23" s="1"/>
  <c r="E56" i="23"/>
  <c r="P3" i="23"/>
  <c r="E25" i="23"/>
  <c r="J44" i="23"/>
  <c r="V48" i="23"/>
  <c r="R49" i="23"/>
  <c r="J56" i="23"/>
  <c r="R3" i="23"/>
  <c r="J13" i="23"/>
  <c r="V35" i="23"/>
  <c r="Z35" i="23" s="1"/>
  <c r="E54" i="23"/>
  <c r="E11" i="23"/>
  <c r="J42" i="23"/>
  <c r="V3" i="23"/>
  <c r="J11" i="23"/>
  <c r="E40" i="23"/>
  <c r="S50" i="23"/>
  <c r="X50" i="23" s="1"/>
  <c r="O33" i="23"/>
  <c r="J57" i="23"/>
  <c r="X5" i="22"/>
  <c r="Z21" i="22"/>
  <c r="Z5" i="22"/>
  <c r="X36" i="22"/>
  <c r="Z19" i="22"/>
  <c r="Z18" i="22"/>
  <c r="Z51" i="22"/>
  <c r="Z50" i="22"/>
  <c r="AE50" i="22" s="1"/>
  <c r="J12" i="22"/>
  <c r="J24" i="22"/>
  <c r="E29" i="22"/>
  <c r="O48" i="22"/>
  <c r="S19" i="22"/>
  <c r="E24" i="22"/>
  <c r="R6" i="22"/>
  <c r="E10" i="22"/>
  <c r="J29" i="22"/>
  <c r="V33" i="22"/>
  <c r="P48" i="22"/>
  <c r="E58" i="22"/>
  <c r="J58" i="22"/>
  <c r="J27" i="22"/>
  <c r="E56" i="22"/>
  <c r="E25" i="22"/>
  <c r="S35" i="22"/>
  <c r="J56" i="22"/>
  <c r="S49" i="22"/>
  <c r="E54" i="22"/>
  <c r="J25" i="22"/>
  <c r="P4" i="22"/>
  <c r="J42" i="22"/>
  <c r="J59" i="22"/>
  <c r="P18" i="22"/>
  <c r="X3" i="22"/>
  <c r="E9" i="22"/>
  <c r="J28" i="22"/>
  <c r="J57" i="22"/>
  <c r="Z36" i="21"/>
  <c r="X50" i="21"/>
  <c r="X36" i="21"/>
  <c r="J12" i="21"/>
  <c r="J24" i="21"/>
  <c r="E41" i="21"/>
  <c r="O48" i="21"/>
  <c r="AD48" i="21" s="1"/>
  <c r="E10" i="21"/>
  <c r="J29" i="21"/>
  <c r="J41" i="21"/>
  <c r="E58" i="21"/>
  <c r="J10" i="21"/>
  <c r="V20" i="21"/>
  <c r="J58" i="21"/>
  <c r="E44" i="21"/>
  <c r="E56" i="21"/>
  <c r="J56" i="21"/>
  <c r="R3" i="21"/>
  <c r="J13" i="21"/>
  <c r="M18" i="21"/>
  <c r="V35" i="21"/>
  <c r="E54" i="21"/>
  <c r="S3" i="21"/>
  <c r="P4" i="21"/>
  <c r="AB4" i="21" s="1"/>
  <c r="J42" i="21"/>
  <c r="V3" i="21"/>
  <c r="R4" i="21"/>
  <c r="J11" i="21"/>
  <c r="E40" i="21"/>
  <c r="J59" i="21"/>
  <c r="E9" i="21"/>
  <c r="R18" i="21"/>
  <c r="J28" i="21"/>
  <c r="J57" i="21"/>
  <c r="J36" i="2"/>
  <c r="X20" i="2"/>
  <c r="O36" i="2"/>
  <c r="E14" i="2"/>
  <c r="O18" i="2"/>
  <c r="Z21" i="2"/>
  <c r="R6" i="2"/>
  <c r="J13" i="2"/>
  <c r="V20" i="2"/>
  <c r="X3" i="2"/>
  <c r="P19" i="2"/>
  <c r="AB19" i="2" s="1"/>
  <c r="J35" i="2"/>
  <c r="E10" i="2"/>
  <c r="J12" i="2"/>
  <c r="Z35" i="2"/>
  <c r="E11" i="2"/>
  <c r="R18" i="2"/>
  <c r="AD18" i="2" s="1"/>
  <c r="M18" i="2"/>
  <c r="E12" i="2"/>
  <c r="S18" i="2"/>
  <c r="Z34" i="2"/>
  <c r="J10" i="2"/>
  <c r="E56" i="2"/>
  <c r="E41" i="2"/>
  <c r="J57" i="2"/>
  <c r="E57" i="2"/>
  <c r="E54" i="2"/>
  <c r="E42" i="2"/>
  <c r="E39" i="2"/>
  <c r="E24" i="2"/>
  <c r="E27" i="2"/>
  <c r="J14" i="2"/>
  <c r="Z51" i="2"/>
  <c r="X50" i="2"/>
  <c r="E55" i="2"/>
  <c r="J55" i="2"/>
  <c r="J58" i="2"/>
  <c r="E59" i="2"/>
  <c r="L36" i="2"/>
  <c r="J42" i="2"/>
  <c r="E40" i="2"/>
  <c r="J40" i="2"/>
  <c r="J43" i="2"/>
  <c r="O33" i="2"/>
  <c r="AD33" i="2" s="1"/>
  <c r="E44" i="2"/>
  <c r="M33" i="2"/>
  <c r="X21" i="2"/>
  <c r="J24" i="2"/>
  <c r="J27" i="2"/>
  <c r="E25" i="2"/>
  <c r="J25" i="2"/>
  <c r="J28" i="2"/>
  <c r="E29" i="2"/>
  <c r="AB6" i="2"/>
  <c r="X5" i="2"/>
  <c r="Z6" i="2"/>
  <c r="AB18" i="2" l="1"/>
  <c r="AD3" i="21"/>
  <c r="X35" i="2"/>
  <c r="AE35" i="2" s="1"/>
  <c r="AB33" i="22"/>
  <c r="AB3" i="21"/>
  <c r="AB33" i="2"/>
  <c r="AD33" i="22"/>
  <c r="AB18" i="22"/>
  <c r="AB48" i="22"/>
  <c r="AB51" i="22"/>
  <c r="AB49" i="22"/>
  <c r="AD33" i="21"/>
  <c r="AD48" i="23"/>
  <c r="AB19" i="21"/>
  <c r="AD48" i="22"/>
  <c r="AB34" i="23"/>
  <c r="AB48" i="21"/>
  <c r="Z33" i="21"/>
  <c r="AB48" i="23"/>
  <c r="AD33" i="23"/>
  <c r="AB33" i="23"/>
  <c r="X19" i="23"/>
  <c r="AE19" i="23" s="1"/>
  <c r="X21" i="22"/>
  <c r="AE21" i="22" s="1"/>
  <c r="AB21" i="22"/>
  <c r="X36" i="2"/>
  <c r="X6" i="22"/>
  <c r="Z21" i="21"/>
  <c r="Z49" i="21"/>
  <c r="AD5" i="23"/>
  <c r="X34" i="2"/>
  <c r="AE36" i="23"/>
  <c r="Z18" i="23"/>
  <c r="AE18" i="23" s="1"/>
  <c r="X4" i="23"/>
  <c r="AE4" i="23" s="1"/>
  <c r="AE6" i="23"/>
  <c r="X51" i="22"/>
  <c r="AE51" i="22" s="1"/>
  <c r="AE36" i="22"/>
  <c r="Z6" i="22"/>
  <c r="AE6" i="22" s="1"/>
  <c r="X48" i="21"/>
  <c r="X33" i="21"/>
  <c r="Z19" i="21"/>
  <c r="AE19" i="21" s="1"/>
  <c r="Z36" i="2"/>
  <c r="AE36" i="2" s="1"/>
  <c r="X3" i="21"/>
  <c r="X18" i="22"/>
  <c r="AE18" i="22" s="1"/>
  <c r="Z19" i="2"/>
  <c r="Z3" i="21"/>
  <c r="X33" i="22"/>
  <c r="X49" i="22"/>
  <c r="X49" i="21"/>
  <c r="AE49" i="21" s="1"/>
  <c r="Z49" i="22"/>
  <c r="Z18" i="2"/>
  <c r="X21" i="23"/>
  <c r="AE21" i="23" s="1"/>
  <c r="Z4" i="22"/>
  <c r="AE34" i="22"/>
  <c r="AE21" i="21"/>
  <c r="AE36" i="21"/>
  <c r="AD3" i="22"/>
  <c r="X20" i="23"/>
  <c r="Z3" i="23"/>
  <c r="X5" i="23"/>
  <c r="AE5" i="23" s="1"/>
  <c r="Z20" i="23"/>
  <c r="X33" i="23"/>
  <c r="Z20" i="21"/>
  <c r="AE20" i="21" s="1"/>
  <c r="AE5" i="21"/>
  <c r="AE6" i="2"/>
  <c r="AE21" i="2"/>
  <c r="Z5" i="2"/>
  <c r="AE5" i="2" s="1"/>
  <c r="X51" i="2"/>
  <c r="AE51" i="2" s="1"/>
  <c r="AE49" i="2"/>
  <c r="X48" i="23"/>
  <c r="AD3" i="23"/>
  <c r="X35" i="23"/>
  <c r="AE35" i="23" s="1"/>
  <c r="Z50" i="23"/>
  <c r="AE50" i="23" s="1"/>
  <c r="X35" i="22"/>
  <c r="Z3" i="22"/>
  <c r="AE3" i="22" s="1"/>
  <c r="Z35" i="22"/>
  <c r="Z33" i="22"/>
  <c r="AE33" i="22" s="1"/>
  <c r="Z20" i="22"/>
  <c r="AE20" i="22" s="1"/>
  <c r="Z35" i="21"/>
  <c r="AE35" i="21" s="1"/>
  <c r="X6" i="21"/>
  <c r="Z4" i="21"/>
  <c r="AE34" i="21"/>
  <c r="Z6" i="21"/>
  <c r="X51" i="21"/>
  <c r="AE51" i="21" s="1"/>
  <c r="Z34" i="23"/>
  <c r="AE34" i="23" s="1"/>
  <c r="Z33" i="23"/>
  <c r="AE51" i="23"/>
  <c r="AB3" i="23"/>
  <c r="X3" i="23"/>
  <c r="Z49" i="23"/>
  <c r="Z48" i="23"/>
  <c r="X49" i="23"/>
  <c r="X4" i="22"/>
  <c r="X48" i="22"/>
  <c r="AE5" i="22"/>
  <c r="X19" i="22"/>
  <c r="AE19" i="22" s="1"/>
  <c r="Z48" i="22"/>
  <c r="X4" i="21"/>
  <c r="AE50" i="21"/>
  <c r="AD18" i="21"/>
  <c r="Z18" i="21"/>
  <c r="AB18" i="21"/>
  <c r="X18" i="21"/>
  <c r="Z48" i="21"/>
  <c r="Z50" i="2"/>
  <c r="AE50" i="2" s="1"/>
  <c r="X18" i="2"/>
  <c r="X19" i="2"/>
  <c r="AB3" i="2"/>
  <c r="AE34" i="2"/>
  <c r="Z20" i="2"/>
  <c r="AE20" i="2" s="1"/>
  <c r="X48" i="2"/>
  <c r="AB48" i="2"/>
  <c r="AD48" i="2"/>
  <c r="Z48" i="2"/>
  <c r="X33" i="2"/>
  <c r="Z33" i="2"/>
  <c r="X4" i="2"/>
  <c r="Z4" i="2"/>
  <c r="AD3" i="2"/>
  <c r="Z3" i="2"/>
  <c r="AE3" i="2" s="1"/>
  <c r="AE4" i="22" l="1"/>
  <c r="AF50" i="22" s="1"/>
  <c r="AE33" i="21"/>
  <c r="AE19" i="2"/>
  <c r="AE18" i="2"/>
  <c r="AE49" i="22"/>
  <c r="AE20" i="23"/>
  <c r="AE3" i="23"/>
  <c r="AE48" i="21"/>
  <c r="AE3" i="21"/>
  <c r="AE4" i="21"/>
  <c r="AE35" i="22"/>
  <c r="AE48" i="22"/>
  <c r="AE33" i="23"/>
  <c r="AE6" i="21"/>
  <c r="AF6" i="21" s="1"/>
  <c r="AE49" i="23"/>
  <c r="AE48" i="23"/>
  <c r="AE18" i="21"/>
  <c r="AF3" i="22"/>
  <c r="AF5" i="22"/>
  <c r="AE48" i="2"/>
  <c r="AE33" i="2"/>
  <c r="AE4" i="2"/>
  <c r="AF51" i="22" l="1"/>
  <c r="AF34" i="22"/>
  <c r="AF20" i="22"/>
  <c r="AF49" i="22"/>
  <c r="AF19" i="22"/>
  <c r="AF35" i="22"/>
  <c r="AF6" i="22"/>
  <c r="AF4" i="22"/>
  <c r="AF48" i="22"/>
  <c r="AF21" i="22"/>
  <c r="AF18" i="22"/>
  <c r="AF33" i="2"/>
  <c r="AF4" i="2"/>
  <c r="AF3" i="2"/>
  <c r="AF18" i="2"/>
  <c r="AF50" i="23"/>
  <c r="AF48" i="23"/>
  <c r="AF35" i="23"/>
  <c r="AF33" i="23"/>
  <c r="AF20" i="23"/>
  <c r="AF18" i="23"/>
  <c r="AF4" i="23"/>
  <c r="AF51" i="23"/>
  <c r="AF49" i="23"/>
  <c r="AF36" i="23"/>
  <c r="AF34" i="23"/>
  <c r="AF21" i="23"/>
  <c r="AF19" i="23"/>
  <c r="AF3" i="23"/>
  <c r="AF50" i="21"/>
  <c r="AF48" i="21"/>
  <c r="AF36" i="21"/>
  <c r="AF20" i="21"/>
  <c r="AF18" i="21"/>
  <c r="AF51" i="21"/>
  <c r="AF49" i="21"/>
  <c r="AF35" i="21"/>
  <c r="AF33" i="21"/>
  <c r="AF21" i="21"/>
  <c r="AF5" i="21"/>
  <c r="AF3" i="21"/>
  <c r="AF5" i="23"/>
  <c r="AF6" i="23"/>
  <c r="AF19" i="21"/>
  <c r="AF34" i="21"/>
  <c r="AF4" i="21"/>
</calcChain>
</file>

<file path=xl/comments1.xml><?xml version="1.0" encoding="utf-8"?>
<comments xmlns="http://schemas.openxmlformats.org/spreadsheetml/2006/main">
  <authors>
    <author>Pavel Kůs</author>
    <author>Michal Kůs</author>
  </authors>
  <commentList>
    <comment ref="C2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název soutěže</t>
        </r>
      </text>
    </comment>
    <comment ref="G2" authorId="1" shapeId="0">
      <text>
        <r>
          <rPr>
            <b/>
            <sz val="12"/>
            <color indexed="81"/>
            <rFont val="Tahoma"/>
            <family val="2"/>
          </rPr>
          <t>Michal Kůs: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kategori</t>
        </r>
        <r>
          <rPr>
            <sz val="12"/>
            <color indexed="10"/>
            <rFont val="Tahoma"/>
            <family val="2"/>
            <charset val="238"/>
          </rPr>
          <t>i</t>
        </r>
      </text>
    </comment>
    <comment ref="C3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místo konání soutěže</t>
        </r>
      </text>
    </comment>
    <comment ref="H3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 xml:space="preserve">Vyplnit hlavního rozhodčího a zástupce
</t>
        </r>
      </text>
    </comment>
    <comment ref="C4" authorId="1" shapeId="0">
      <text>
        <r>
          <rPr>
            <b/>
            <sz val="12"/>
            <color indexed="81"/>
            <rFont val="Tahoma"/>
            <family val="2"/>
          </rPr>
          <t xml:space="preserve">Michal Kůs
</t>
        </r>
        <r>
          <rPr>
            <b/>
            <sz val="12"/>
            <color indexed="10"/>
            <rFont val="Tahoma"/>
            <family val="2"/>
            <charset val="238"/>
          </rPr>
          <t>Vyplnit datum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12"/>
            <color indexed="12"/>
            <rFont val="Tahoma"/>
            <family val="2"/>
            <charset val="238"/>
          </rPr>
          <t xml:space="preserve">
Startovní číslo na celý turnaj - v průběhu turnaje </t>
        </r>
        <r>
          <rPr>
            <b/>
            <sz val="12"/>
            <color indexed="10"/>
            <rFont val="Tahoma"/>
            <family val="2"/>
            <charset val="238"/>
          </rPr>
          <t>neměnit a nemazat !!!!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 xml:space="preserve">Řádek na kterém je hráč, který se turnaje neúčastní, je možno odstranit. 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2"/>
            <rFont val="Tahoma"/>
            <family val="2"/>
            <charset val="238"/>
          </rPr>
          <t xml:space="preserve">Hráče, kteří nejsou v tomto seznamu </t>
        </r>
        <r>
          <rPr>
            <b/>
            <sz val="12"/>
            <color indexed="10"/>
            <rFont val="Tahoma"/>
            <family val="2"/>
            <charset val="238"/>
          </rPr>
          <t xml:space="preserve">- zařadit pouze na další volné startovní číslo a označit účast
</t>
        </r>
      </text>
    </comment>
    <comment ref="F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 xml:space="preserve">Redukovaný žebříček ČR pro příslušnou polovinu sezony </t>
        </r>
        <r>
          <rPr>
            <sz val="8"/>
            <color indexed="12"/>
            <rFont val="Tahoma"/>
            <family val="2"/>
            <charset val="238"/>
          </rPr>
          <t xml:space="preserve">
 </t>
        </r>
      </text>
    </comment>
    <comment ref="G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>Redukovaný žebříček PKSST pro příslušnou polovinu sezony</t>
        </r>
      </text>
    </comment>
    <comment ref="H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>Redukovaný žebříček okresu
V případě potřeby je nutno dopsat dle příslušného okresu</t>
        </r>
      </text>
    </comment>
    <comment ref="I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0"/>
            <rFont val="Tahoma"/>
            <family val="2"/>
            <charset val="238"/>
          </rPr>
          <t>Zde označit, zda se hráč ůčastní turnaje - např. x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<sst xmlns="http://schemas.openxmlformats.org/spreadsheetml/2006/main" count="2412" uniqueCount="245">
  <si>
    <t>P  r  e  s  e  n  č  n  í           l  i  s  t  i  n  a</t>
  </si>
  <si>
    <t>Soutěž :</t>
  </si>
  <si>
    <t>Místo :</t>
  </si>
  <si>
    <t>Sokol Plzeň V</t>
  </si>
  <si>
    <t>Hlavní rozhodčí :</t>
  </si>
  <si>
    <t>D. Smutná</t>
  </si>
  <si>
    <t>Datum :</t>
  </si>
  <si>
    <t>Zástupce rozhodčího :</t>
  </si>
  <si>
    <t>Čís.</t>
  </si>
  <si>
    <t>J m é n o</t>
  </si>
  <si>
    <t>O d d í l</t>
  </si>
  <si>
    <t>Naroz.</t>
  </si>
  <si>
    <t>ČŽ</t>
  </si>
  <si>
    <t>KŽ</t>
  </si>
  <si>
    <t>OŽ</t>
  </si>
  <si>
    <t>Účast</t>
  </si>
  <si>
    <t>Nasazení</t>
  </si>
  <si>
    <t>Čákorová Tereza</t>
  </si>
  <si>
    <t>SKUŘ Plzeň</t>
  </si>
  <si>
    <t>U17G</t>
  </si>
  <si>
    <t>U19B</t>
  </si>
  <si>
    <t>Šimanovský Marek</t>
  </si>
  <si>
    <t>TJ Sokol Horažďovice</t>
  </si>
  <si>
    <t>U15B</t>
  </si>
  <si>
    <t>Sýkora David</t>
  </si>
  <si>
    <t>TJ Union Plzeň</t>
  </si>
  <si>
    <t>U17B</t>
  </si>
  <si>
    <t>Jaramillo Věra</t>
  </si>
  <si>
    <t>TJ Sokol Plzeň V.</t>
  </si>
  <si>
    <t>U13G</t>
  </si>
  <si>
    <t>Kysela Filip</t>
  </si>
  <si>
    <t>U13B</t>
  </si>
  <si>
    <t>TJ Slavoj Stod</t>
  </si>
  <si>
    <t>Klimeš Daniel</t>
  </si>
  <si>
    <t>Lang David</t>
  </si>
  <si>
    <t>Drnec Jiří</t>
  </si>
  <si>
    <t>Sedláček Štěpán</t>
  </si>
  <si>
    <t>TJ Dobřany</t>
  </si>
  <si>
    <t>Matuška Ivo</t>
  </si>
  <si>
    <t>TJ Sokol Skomelno</t>
  </si>
  <si>
    <t>U15G</t>
  </si>
  <si>
    <t>Jaramillo Julie</t>
  </si>
  <si>
    <t>Šimanovský Filip</t>
  </si>
  <si>
    <t>Cíglerová Nela</t>
  </si>
  <si>
    <t>SVČ RADOVÁNEK</t>
  </si>
  <si>
    <t>Packová Anna</t>
  </si>
  <si>
    <t>TJ Nýřany</t>
  </si>
  <si>
    <t>TJ Trnová</t>
  </si>
  <si>
    <t>Fuchs Martin</t>
  </si>
  <si>
    <t>TJ Sokol Mirošov</t>
  </si>
  <si>
    <t>Krysl Herman</t>
  </si>
  <si>
    <t>Jíchová Klára</t>
  </si>
  <si>
    <t>Kiliánová Tereza</t>
  </si>
  <si>
    <t>TJ Sokol Kralovice</t>
  </si>
  <si>
    <t>Loužil Vojtěch</t>
  </si>
  <si>
    <t>Fránová Kateřina</t>
  </si>
  <si>
    <t>Hrotek Filip</t>
  </si>
  <si>
    <t>Šírerová Anežka</t>
  </si>
  <si>
    <t>TJ Sokol Horní Bělá</t>
  </si>
  <si>
    <t>Volf Patrik</t>
  </si>
  <si>
    <t>Soukup Lukáš</t>
  </si>
  <si>
    <t>U11B</t>
  </si>
  <si>
    <t>Pastuch Jan ml.</t>
  </si>
  <si>
    <t>Drnec Václav</t>
  </si>
  <si>
    <t>Stenglová Andrea</t>
  </si>
  <si>
    <t>Popel Dalibor</t>
  </si>
  <si>
    <t>U19G</t>
  </si>
  <si>
    <t>Širer Josef</t>
  </si>
  <si>
    <t>Blecha Jan</t>
  </si>
  <si>
    <t>U11G</t>
  </si>
  <si>
    <t>Klouda František ml.</t>
  </si>
  <si>
    <t>.</t>
  </si>
  <si>
    <t>Skupina :</t>
  </si>
  <si>
    <t>A</t>
  </si>
  <si>
    <t>Kategorie :</t>
  </si>
  <si>
    <t>Stůl :</t>
  </si>
  <si>
    <t>Start. čís.</t>
  </si>
  <si>
    <t>Oddíl</t>
  </si>
  <si>
    <t>V</t>
  </si>
  <si>
    <t>P</t>
  </si>
  <si>
    <t>w</t>
  </si>
  <si>
    <t>Skore</t>
  </si>
  <si>
    <t>B</t>
  </si>
  <si>
    <t>:</t>
  </si>
  <si>
    <t>Pořadí   utkání   ve   skupině</t>
  </si>
  <si>
    <t>Čas</t>
  </si>
  <si>
    <t>Stůl</t>
  </si>
  <si>
    <t>Jméno</t>
  </si>
  <si>
    <t>I</t>
  </si>
  <si>
    <t>II</t>
  </si>
  <si>
    <t>III</t>
  </si>
  <si>
    <t>IV</t>
  </si>
  <si>
    <t>Sady</t>
  </si>
  <si>
    <t>Rozhodčí</t>
  </si>
  <si>
    <t>C</t>
  </si>
  <si>
    <t>D</t>
  </si>
  <si>
    <t>P8</t>
  </si>
  <si>
    <t>3:0</t>
  </si>
  <si>
    <t>P7</t>
  </si>
  <si>
    <t>7. - 8. místo</t>
  </si>
  <si>
    <t>P4</t>
  </si>
  <si>
    <t>P3</t>
  </si>
  <si>
    <t>5. místo</t>
  </si>
  <si>
    <t>P2</t>
  </si>
  <si>
    <t>P6</t>
  </si>
  <si>
    <t>P1</t>
  </si>
  <si>
    <t>5. - 8. místo</t>
  </si>
  <si>
    <t>P5</t>
  </si>
  <si>
    <t>3. - 4. místo</t>
  </si>
  <si>
    <t>P16</t>
  </si>
  <si>
    <t>15. místo</t>
  </si>
  <si>
    <t>P15</t>
  </si>
  <si>
    <t>15. - 16. místo</t>
  </si>
  <si>
    <t>P12</t>
  </si>
  <si>
    <t>P11</t>
  </si>
  <si>
    <t>13. místo</t>
  </si>
  <si>
    <t>P10</t>
  </si>
  <si>
    <t>11. místo</t>
  </si>
  <si>
    <t>P9</t>
  </si>
  <si>
    <t>P13</t>
  </si>
  <si>
    <t>13. - 16. místo</t>
  </si>
  <si>
    <t>11. - 12. místo</t>
  </si>
  <si>
    <t>9. místo</t>
  </si>
  <si>
    <t>2. divize</t>
  </si>
  <si>
    <t>2. DIVIZE - o 1. - 8. místo</t>
  </si>
  <si>
    <t>2. DIVIZE - o 9. - 16. místo</t>
  </si>
  <si>
    <t>3. divize</t>
  </si>
  <si>
    <t>3. DIVIZE - o 1. - 8. místo</t>
  </si>
  <si>
    <t>3. DIVIZE - o 9. - 16. místo</t>
  </si>
  <si>
    <t>4. divize</t>
  </si>
  <si>
    <t>Pořadí</t>
  </si>
  <si>
    <t>Kategorie</t>
  </si>
  <si>
    <t>Mandák Lukáš</t>
  </si>
  <si>
    <t>Jandečka Jindřich</t>
  </si>
  <si>
    <t>Kiliánová Michaela</t>
  </si>
  <si>
    <t>Němcová Anna</t>
  </si>
  <si>
    <t>Zoul Antonín</t>
  </si>
  <si>
    <t>KST Klatovy</t>
  </si>
  <si>
    <t>Balínová Eliška</t>
  </si>
  <si>
    <t>Lopata Václav</t>
  </si>
  <si>
    <t>Němec Josef</t>
  </si>
  <si>
    <t>Frausová Tereza</t>
  </si>
  <si>
    <t>Kopecká Veronika</t>
  </si>
  <si>
    <t>Hoffmann Martin</t>
  </si>
  <si>
    <t>Hrabětová Kristýna</t>
  </si>
  <si>
    <t>Hruška Matěj</t>
  </si>
  <si>
    <t>Konvalinka Michael</t>
  </si>
  <si>
    <t>Tlapa Martin</t>
  </si>
  <si>
    <t>Bakumets Matvii</t>
  </si>
  <si>
    <t>Grotzová Aneta</t>
  </si>
  <si>
    <t>Nekola Dominik</t>
  </si>
  <si>
    <t>Krátký Vítek</t>
  </si>
  <si>
    <t>Dvořák Jakub</t>
  </si>
  <si>
    <t>1. - 6. divize</t>
  </si>
  <si>
    <t>6. divize</t>
  </si>
  <si>
    <t>5. divize</t>
  </si>
  <si>
    <t>4. DIVIZE - o 9. - 16. místo</t>
  </si>
  <si>
    <t>4. DIVIZE - o 1. - 8. místo</t>
  </si>
  <si>
    <t>3:2</t>
  </si>
  <si>
    <t>3:1</t>
  </si>
  <si>
    <t>W</t>
  </si>
  <si>
    <t>1. divize</t>
  </si>
  <si>
    <t>7. místo</t>
  </si>
  <si>
    <t>3. místo</t>
  </si>
  <si>
    <t>P14</t>
  </si>
  <si>
    <t>1. místo</t>
  </si>
  <si>
    <t>H. Vyletová, M. Vyleta</t>
  </si>
  <si>
    <t>Ligeza Tomáš</t>
  </si>
  <si>
    <t>Packová Štěpánka</t>
  </si>
  <si>
    <t>Packová Michaela</t>
  </si>
  <si>
    <t>Skočný Dominik</t>
  </si>
  <si>
    <t>Kocum Adam</t>
  </si>
  <si>
    <t>TJ Sokol Přeštice</t>
  </si>
  <si>
    <t>Kishek Maksym</t>
  </si>
  <si>
    <t>Louda Karel</t>
  </si>
  <si>
    <t>Kheil Václav</t>
  </si>
  <si>
    <t>Soukup David</t>
  </si>
  <si>
    <t>Križan Jakub</t>
  </si>
  <si>
    <t>Krňoul Daniel</t>
  </si>
  <si>
    <t>TJ Přeštice</t>
  </si>
  <si>
    <t>Pour Václav</t>
  </si>
  <si>
    <t>Varga Rostislav</t>
  </si>
  <si>
    <t>Boháčová Anežka</t>
  </si>
  <si>
    <t>Čepeláková Adéla</t>
  </si>
  <si>
    <t>Doležel Vojtěch</t>
  </si>
  <si>
    <t>Hašek Dominik</t>
  </si>
  <si>
    <t>Jandík Lukáš</t>
  </si>
  <si>
    <t>Jelínek Ladislav</t>
  </si>
  <si>
    <t>KST Hrádek</t>
  </si>
  <si>
    <t>Rollová Sofie</t>
  </si>
  <si>
    <t>Turek Lukáš</t>
  </si>
  <si>
    <t>TJ Sokol Domažlice</t>
  </si>
  <si>
    <t>wo</t>
  </si>
  <si>
    <t>X</t>
  </si>
  <si>
    <t>5. DIVIZE - o 9. - 16. místo</t>
  </si>
  <si>
    <t>5. DIVIZE - o 1. - 8. místo</t>
  </si>
  <si>
    <t>3:3</t>
  </si>
  <si>
    <t>4:5</t>
  </si>
  <si>
    <t>Cíglerová Lena</t>
  </si>
  <si>
    <t>Dejmek Tomáš</t>
  </si>
  <si>
    <t>Homolka Matyáš</t>
  </si>
  <si>
    <t>TJ Sokol Kdyně</t>
  </si>
  <si>
    <t>Straková Vendula</t>
  </si>
  <si>
    <t>Jedlička Jan</t>
  </si>
  <si>
    <t>Pešta Petr</t>
  </si>
  <si>
    <t>Stodola Vojtěch</t>
  </si>
  <si>
    <t>Dostálová Andrea</t>
  </si>
  <si>
    <t>Hanáková Anežka</t>
  </si>
  <si>
    <t>Toucha Vojtěch</t>
  </si>
  <si>
    <t>Mohelnická Adéla</t>
  </si>
  <si>
    <t>Vašica Štěpán</t>
  </si>
  <si>
    <t>Karásek Jan</t>
  </si>
  <si>
    <t>Klíma Václav</t>
  </si>
  <si>
    <t>Babka Kryštof</t>
  </si>
  <si>
    <t>Kocum Matěj</t>
  </si>
  <si>
    <t>Liksomerová Štěpánka</t>
  </si>
  <si>
    <t>Reitharová Veronika</t>
  </si>
  <si>
    <t>Špác Šimon</t>
  </si>
  <si>
    <t>Špácová Simona</t>
  </si>
  <si>
    <t>Teslíková Alžběta</t>
  </si>
  <si>
    <t>Turek Tomáš</t>
  </si>
  <si>
    <t>Vostracký Adam</t>
  </si>
  <si>
    <t>2.DBTM</t>
  </si>
  <si>
    <t>5:3</t>
  </si>
  <si>
    <t>3:4</t>
  </si>
  <si>
    <t>1. divize - o 1. - 8. místo</t>
  </si>
  <si>
    <t>1. divize - o 9. - 16. místo</t>
  </si>
  <si>
    <t>3:5</t>
  </si>
  <si>
    <t>Reitarová Veronika</t>
  </si>
  <si>
    <t>Klouda František</t>
  </si>
  <si>
    <t>Pastuch Jan</t>
  </si>
  <si>
    <t>Hrabětová Krystýna</t>
  </si>
  <si>
    <t>6. DIVIZE - o 1. - 8. místo</t>
  </si>
  <si>
    <t>6. DIVIZE - o 9. - 16. místo</t>
  </si>
  <si>
    <t>ZPRÁVA VRCHNÍHO ROZHODČÍHO</t>
  </si>
  <si>
    <t>Místo:</t>
  </si>
  <si>
    <t>herna stolního tenisu Sokol Plzeň V, Klášterní 2</t>
  </si>
  <si>
    <t>Datum:</t>
  </si>
  <si>
    <t>Rozhodčí:</t>
  </si>
  <si>
    <t>Daniela Smutná, Helena Vyletová, Michal Vyleta ml.</t>
  </si>
  <si>
    <t>Průběh:</t>
  </si>
  <si>
    <t>Vyhlášení:</t>
  </si>
  <si>
    <t>neděle 19.10.2024</t>
  </si>
  <si>
    <t xml:space="preserve">Turnaj skončil v 19.00 vyhlášením výsledků, rozdáním diplomů, medailí a pohárů </t>
  </si>
  <si>
    <t>Turnaj se uskutečnil na 11 stolech a zúčastnilo se ho 95 hráčů a hráček z  19-ti oddílů. Byli rozděleni do 6-ti divizí. Všechny děti byly včas přihlášeny a 6 dětí se z turnaje včas omluvilo z důvodu nemoci.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</si>
</sst>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m\ yyyy"/>
  </numFmts>
  <fonts count="35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6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"/>
      <family val="1"/>
      <charset val="238"/>
    </font>
    <font>
      <sz val="14"/>
      <name val="Coronet CE"/>
      <family val="4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20"/>
      <name val="Coronet CE"/>
      <family val="4"/>
      <charset val="238"/>
    </font>
    <font>
      <b/>
      <sz val="12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</font>
    <font>
      <sz val="8"/>
      <color indexed="81"/>
      <name val="Tahoma"/>
      <family val="2"/>
      <charset val="238"/>
    </font>
    <font>
      <sz val="12"/>
      <color indexed="10"/>
      <name val="Tahoma"/>
      <family val="2"/>
      <charset val="238"/>
    </font>
    <font>
      <b/>
      <sz val="12"/>
      <color indexed="12"/>
      <name val="Tahoma"/>
      <family val="2"/>
      <charset val="238"/>
    </font>
    <font>
      <sz val="8"/>
      <color indexed="12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8"/>
      <name val="Times New Roman CE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2" fillId="0" borderId="0"/>
    <xf numFmtId="0" fontId="27" fillId="0" borderId="0"/>
    <xf numFmtId="0" fontId="1" fillId="0" borderId="0"/>
    <xf numFmtId="0" fontId="2" fillId="0" borderId="0"/>
  </cellStyleXfs>
  <cellXfs count="546">
    <xf numFmtId="0" fontId="0" fillId="0" borderId="0" xfId="0"/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Alignment="1" applyProtection="1">
      <alignment vertical="center"/>
      <protection locked="0"/>
    </xf>
    <xf numFmtId="0" fontId="2" fillId="3" borderId="21" xfId="1" applyFill="1" applyBorder="1" applyAlignment="1">
      <alignment horizontal="center" vertical="center"/>
    </xf>
    <xf numFmtId="0" fontId="2" fillId="3" borderId="21" xfId="1" applyFill="1" applyBorder="1" applyAlignment="1" applyProtection="1">
      <alignment horizontal="center" vertical="center"/>
      <protection locked="0"/>
    </xf>
    <xf numFmtId="0" fontId="0" fillId="3" borderId="21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2" fillId="3" borderId="20" xfId="1" applyFill="1" applyBorder="1" applyAlignment="1" applyProtection="1">
      <alignment vertical="center"/>
      <protection locked="0"/>
    </xf>
    <xf numFmtId="0" fontId="5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2" fillId="3" borderId="22" xfId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/>
      <protection locked="0"/>
    </xf>
    <xf numFmtId="0" fontId="2" fillId="3" borderId="26" xfId="1" applyFill="1" applyBorder="1" applyAlignment="1" applyProtection="1">
      <alignment vertical="center"/>
      <protection locked="0"/>
    </xf>
    <xf numFmtId="0" fontId="5" fillId="3" borderId="27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2" fillId="3" borderId="29" xfId="1" applyFill="1" applyBorder="1" applyProtection="1">
      <protection locked="0"/>
    </xf>
    <xf numFmtId="0" fontId="5" fillId="3" borderId="31" xfId="1" applyFont="1" applyFill="1" applyBorder="1" applyAlignment="1">
      <alignment horizontal="center" vertical="center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2" fillId="3" borderId="20" xfId="1" applyFill="1" applyBorder="1" applyProtection="1">
      <protection locked="0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3" borderId="35" xfId="1" applyFont="1" applyFill="1" applyBorder="1" applyAlignment="1" applyProtection="1">
      <alignment horizontal="center" vertical="center"/>
      <protection locked="0"/>
    </xf>
    <xf numFmtId="0" fontId="2" fillId="3" borderId="36" xfId="1" applyFill="1" applyBorder="1" applyProtection="1">
      <protection locked="0"/>
    </xf>
    <xf numFmtId="0" fontId="5" fillId="3" borderId="38" xfId="1" applyFont="1" applyFill="1" applyBorder="1" applyAlignment="1" applyProtection="1">
      <alignment horizontal="center" vertical="center"/>
      <protection locked="0"/>
    </xf>
    <xf numFmtId="0" fontId="2" fillId="3" borderId="39" xfId="1" applyFill="1" applyBorder="1" applyProtection="1">
      <protection locked="0"/>
    </xf>
    <xf numFmtId="0" fontId="5" fillId="3" borderId="40" xfId="1" applyFont="1" applyFill="1" applyBorder="1" applyAlignment="1" applyProtection="1">
      <alignment horizontal="center" vertical="center"/>
      <protection locked="0"/>
    </xf>
    <xf numFmtId="0" fontId="2" fillId="3" borderId="26" xfId="1" applyFill="1" applyBorder="1" applyProtection="1">
      <protection locked="0"/>
    </xf>
    <xf numFmtId="0" fontId="5" fillId="3" borderId="41" xfId="1" applyFont="1" applyFill="1" applyBorder="1" applyAlignment="1" applyProtection="1">
      <alignment horizontal="center" vertical="center"/>
      <protection locked="0"/>
    </xf>
    <xf numFmtId="0" fontId="5" fillId="3" borderId="42" xfId="1" applyFont="1" applyFill="1" applyBorder="1" applyAlignment="1" applyProtection="1">
      <alignment horizontal="center" vertical="center"/>
      <protection locked="0"/>
    </xf>
    <xf numFmtId="0" fontId="5" fillId="3" borderId="44" xfId="1" applyFont="1" applyFill="1" applyBorder="1" applyAlignment="1" applyProtection="1">
      <alignment horizontal="center" vertical="center"/>
      <protection locked="0"/>
    </xf>
    <xf numFmtId="0" fontId="5" fillId="3" borderId="45" xfId="1" applyFont="1" applyFill="1" applyBorder="1" applyAlignment="1">
      <alignment horizontal="center" vertical="center"/>
    </xf>
    <xf numFmtId="0" fontId="5" fillId="3" borderId="45" xfId="1" applyFont="1" applyFill="1" applyBorder="1" applyAlignment="1" applyProtection="1">
      <alignment horizontal="center" vertical="center"/>
      <protection locked="0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5" fillId="4" borderId="41" xfId="1" applyFont="1" applyFill="1" applyBorder="1" applyAlignment="1" applyProtection="1">
      <alignment horizontal="center" vertical="center"/>
      <protection locked="0"/>
    </xf>
    <xf numFmtId="0" fontId="2" fillId="4" borderId="29" xfId="1" applyFill="1" applyBorder="1" applyProtection="1">
      <protection locked="0"/>
    </xf>
    <xf numFmtId="0" fontId="5" fillId="4" borderId="21" xfId="1" applyFont="1" applyFill="1" applyBorder="1" applyAlignment="1">
      <alignment horizontal="center" vertical="center"/>
    </xf>
    <xf numFmtId="0" fontId="5" fillId="4" borderId="21" xfId="1" applyFont="1" applyFill="1" applyBorder="1" applyAlignment="1" applyProtection="1">
      <alignment horizontal="center" vertical="center"/>
      <protection locked="0"/>
    </xf>
    <xf numFmtId="0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19" xfId="1" applyFont="1" applyFill="1" applyBorder="1" applyAlignment="1" applyProtection="1">
      <alignment horizontal="center" vertical="center"/>
      <protection locked="0"/>
    </xf>
    <xf numFmtId="0" fontId="2" fillId="4" borderId="20" xfId="1" applyFill="1" applyBorder="1" applyProtection="1">
      <protection locked="0"/>
    </xf>
    <xf numFmtId="0" fontId="5" fillId="4" borderId="22" xfId="1" applyFont="1" applyFill="1" applyBorder="1" applyAlignment="1" applyProtection="1">
      <alignment horizontal="center" vertical="center"/>
      <protection locked="0"/>
    </xf>
    <xf numFmtId="0" fontId="5" fillId="4" borderId="25" xfId="1" applyFont="1" applyFill="1" applyBorder="1" applyAlignment="1" applyProtection="1">
      <alignment horizontal="center" vertical="center"/>
      <protection locked="0"/>
    </xf>
    <xf numFmtId="0" fontId="2" fillId="4" borderId="26" xfId="1" applyFill="1" applyBorder="1" applyProtection="1">
      <protection locked="0"/>
    </xf>
    <xf numFmtId="0" fontId="5" fillId="4" borderId="45" xfId="1" applyFont="1" applyFill="1" applyBorder="1" applyAlignment="1">
      <alignment horizontal="center" vertical="center"/>
    </xf>
    <xf numFmtId="0" fontId="5" fillId="4" borderId="45" xfId="1" applyFont="1" applyFill="1" applyBorder="1" applyAlignment="1" applyProtection="1">
      <alignment horizontal="center" vertical="center"/>
      <protection locked="0"/>
    </xf>
    <xf numFmtId="0" fontId="5" fillId="4" borderId="44" xfId="1" applyFont="1" applyFill="1" applyBorder="1" applyAlignment="1" applyProtection="1">
      <alignment horizontal="center" vertical="center"/>
      <protection locked="0"/>
    </xf>
    <xf numFmtId="0" fontId="2" fillId="4" borderId="36" xfId="1" applyFill="1" applyBorder="1" applyProtection="1">
      <protection locked="0"/>
    </xf>
    <xf numFmtId="0" fontId="5" fillId="4" borderId="46" xfId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 applyProtection="1">
      <alignment horizontal="center" vertical="center"/>
      <protection locked="0"/>
    </xf>
    <xf numFmtId="0" fontId="2" fillId="4" borderId="39" xfId="1" applyFill="1" applyBorder="1" applyProtection="1">
      <protection locked="0"/>
    </xf>
    <xf numFmtId="0" fontId="2" fillId="4" borderId="0" xfId="1" applyFill="1"/>
    <xf numFmtId="0" fontId="5" fillId="5" borderId="38" xfId="1" applyFont="1" applyFill="1" applyBorder="1" applyAlignment="1" applyProtection="1">
      <alignment horizontal="center" vertical="center"/>
      <protection locked="0"/>
    </xf>
    <xf numFmtId="0" fontId="2" fillId="5" borderId="39" xfId="1" applyFill="1" applyBorder="1" applyProtection="1">
      <protection locked="0"/>
    </xf>
    <xf numFmtId="0" fontId="5" fillId="5" borderId="21" xfId="1" applyFont="1" applyFill="1" applyBorder="1" applyAlignment="1">
      <alignment horizontal="center" vertical="center"/>
    </xf>
    <xf numFmtId="0" fontId="5" fillId="5" borderId="21" xfId="1" applyFont="1" applyFill="1" applyBorder="1" applyAlignment="1" applyProtection="1">
      <alignment horizontal="center" vertical="center"/>
      <protection locked="0"/>
    </xf>
    <xf numFmtId="0" fontId="5" fillId="5" borderId="19" xfId="1" applyFont="1" applyFill="1" applyBorder="1" applyAlignment="1" applyProtection="1">
      <alignment horizontal="center" vertical="center"/>
      <protection locked="0"/>
    </xf>
    <xf numFmtId="0" fontId="2" fillId="5" borderId="20" xfId="1" applyFill="1" applyBorder="1" applyProtection="1">
      <protection locked="0"/>
    </xf>
    <xf numFmtId="0" fontId="5" fillId="5" borderId="22" xfId="1" applyFont="1" applyFill="1" applyBorder="1" applyAlignment="1" applyProtection="1">
      <alignment horizontal="center" vertical="center"/>
      <protection locked="0"/>
    </xf>
    <xf numFmtId="0" fontId="5" fillId="5" borderId="48" xfId="1" applyFont="1" applyFill="1" applyBorder="1" applyAlignment="1" applyProtection="1">
      <alignment horizontal="center" vertical="center"/>
      <protection locked="0"/>
    </xf>
    <xf numFmtId="0" fontId="2" fillId="5" borderId="26" xfId="1" applyFill="1" applyBorder="1" applyProtection="1">
      <protection locked="0"/>
    </xf>
    <xf numFmtId="0" fontId="5" fillId="5" borderId="45" xfId="1" applyFont="1" applyFill="1" applyBorder="1" applyAlignment="1">
      <alignment horizontal="center" vertical="center"/>
    </xf>
    <xf numFmtId="0" fontId="5" fillId="5" borderId="45" xfId="1" applyFont="1" applyFill="1" applyBorder="1" applyAlignment="1" applyProtection="1">
      <alignment horizontal="center" vertical="center"/>
      <protection locked="0"/>
    </xf>
    <xf numFmtId="0" fontId="5" fillId="5" borderId="41" xfId="1" applyFont="1" applyFill="1" applyBorder="1" applyAlignment="1" applyProtection="1">
      <alignment horizontal="center" vertical="center"/>
      <protection locked="0"/>
    </xf>
    <xf numFmtId="0" fontId="2" fillId="5" borderId="29" xfId="1" applyFill="1" applyBorder="1" applyProtection="1">
      <protection locked="0"/>
    </xf>
    <xf numFmtId="0" fontId="5" fillId="5" borderId="42" xfId="1" applyFont="1" applyFill="1" applyBorder="1" applyAlignment="1" applyProtection="1">
      <alignment horizontal="center" vertical="center"/>
      <protection locked="0"/>
    </xf>
    <xf numFmtId="0" fontId="5" fillId="5" borderId="49" xfId="1" applyFont="1" applyFill="1" applyBorder="1" applyAlignment="1" applyProtection="1">
      <alignment horizontal="center" vertical="center"/>
      <protection locked="0"/>
    </xf>
    <xf numFmtId="0" fontId="2" fillId="5" borderId="36" xfId="1" applyFill="1" applyBorder="1" applyProtection="1"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25" xfId="1" applyFont="1" applyFill="1" applyBorder="1" applyAlignment="1" applyProtection="1">
      <alignment horizontal="center" vertical="center"/>
      <protection locked="0"/>
    </xf>
    <xf numFmtId="0" fontId="5" fillId="5" borderId="44" xfId="1" applyFont="1" applyFill="1" applyBorder="1" applyAlignment="1" applyProtection="1">
      <alignment horizontal="center" vertical="center"/>
      <protection locked="0"/>
    </xf>
    <xf numFmtId="0" fontId="5" fillId="6" borderId="28" xfId="1" applyFont="1" applyFill="1" applyBorder="1" applyAlignment="1" applyProtection="1">
      <alignment horizontal="center" vertical="center"/>
      <protection locked="0"/>
    </xf>
    <xf numFmtId="0" fontId="2" fillId="6" borderId="29" xfId="1" applyFill="1" applyBorder="1" applyProtection="1">
      <protection locked="0"/>
    </xf>
    <xf numFmtId="0" fontId="5" fillId="6" borderId="32" xfId="1" applyFont="1" applyFill="1" applyBorder="1" applyAlignment="1" applyProtection="1">
      <alignment horizontal="center" vertical="center"/>
      <protection locked="0"/>
    </xf>
    <xf numFmtId="0" fontId="5" fillId="6" borderId="33" xfId="1" applyFont="1" applyFill="1" applyBorder="1" applyAlignment="1" applyProtection="1">
      <alignment horizontal="center" vertical="center"/>
      <protection locked="0"/>
    </xf>
    <xf numFmtId="0" fontId="2" fillId="6" borderId="20" xfId="1" applyFill="1" applyBorder="1" applyProtection="1">
      <protection locked="0"/>
    </xf>
    <xf numFmtId="0" fontId="5" fillId="6" borderId="21" xfId="1" applyFont="1" applyFill="1" applyBorder="1" applyAlignment="1">
      <alignment horizontal="center" vertical="center"/>
    </xf>
    <xf numFmtId="0" fontId="5" fillId="6" borderId="21" xfId="1" applyFont="1" applyFill="1" applyBorder="1" applyAlignment="1" applyProtection="1">
      <alignment horizontal="center" vertical="center"/>
      <protection locked="0"/>
    </xf>
    <xf numFmtId="0" fontId="5" fillId="6" borderId="34" xfId="1" applyFont="1" applyFill="1" applyBorder="1" applyAlignment="1" applyProtection="1">
      <alignment horizontal="center" vertical="center"/>
      <protection locked="0"/>
    </xf>
    <xf numFmtId="0" fontId="5" fillId="6" borderId="51" xfId="1" applyFont="1" applyFill="1" applyBorder="1" applyAlignment="1" applyProtection="1">
      <alignment horizontal="center" vertical="center"/>
      <protection locked="0"/>
    </xf>
    <xf numFmtId="0" fontId="2" fillId="6" borderId="21" xfId="1" applyFill="1" applyBorder="1" applyAlignment="1">
      <alignment horizontal="center" vertical="center"/>
    </xf>
    <xf numFmtId="0" fontId="5" fillId="6" borderId="35" xfId="1" applyFont="1" applyFill="1" applyBorder="1" applyAlignment="1" applyProtection="1">
      <alignment horizontal="center" vertical="center"/>
      <protection locked="0"/>
    </xf>
    <xf numFmtId="0" fontId="2" fillId="6" borderId="36" xfId="1" applyFill="1" applyBorder="1" applyProtection="1">
      <protection locked="0"/>
    </xf>
    <xf numFmtId="0" fontId="5" fillId="6" borderId="37" xfId="1" applyFont="1" applyFill="1" applyBorder="1" applyAlignment="1" applyProtection="1">
      <alignment horizontal="center" vertical="center"/>
      <protection locked="0"/>
    </xf>
    <xf numFmtId="0" fontId="2" fillId="7" borderId="20" xfId="1" applyFill="1" applyBorder="1" applyProtection="1"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21" xfId="1" applyFont="1" applyFill="1" applyBorder="1" applyAlignment="1">
      <alignment horizontal="center" vertical="center"/>
    </xf>
    <xf numFmtId="0" fontId="5" fillId="7" borderId="21" xfId="1" applyFont="1" applyFill="1" applyBorder="1" applyAlignment="1" applyProtection="1">
      <alignment horizontal="center" vertical="center"/>
      <protection locked="0"/>
    </xf>
    <xf numFmtId="0" fontId="5" fillId="4" borderId="50" xfId="1" applyFont="1" applyFill="1" applyBorder="1" applyAlignment="1">
      <alignment horizontal="center" vertical="center"/>
    </xf>
    <xf numFmtId="0" fontId="5" fillId="4" borderId="50" xfId="1" applyFont="1" applyFill="1" applyBorder="1" applyAlignment="1" applyProtection="1">
      <alignment horizontal="center" vertical="center"/>
      <protection locked="0"/>
    </xf>
    <xf numFmtId="0" fontId="5" fillId="5" borderId="50" xfId="1" applyFont="1" applyFill="1" applyBorder="1" applyAlignment="1">
      <alignment horizontal="center" vertical="center"/>
    </xf>
    <xf numFmtId="0" fontId="5" fillId="5" borderId="50" xfId="1" applyFont="1" applyFill="1" applyBorder="1" applyAlignment="1" applyProtection="1">
      <alignment horizontal="center" vertical="center"/>
      <protection locked="0"/>
    </xf>
    <xf numFmtId="0" fontId="5" fillId="6" borderId="53" xfId="1" applyFont="1" applyFill="1" applyBorder="1" applyAlignment="1">
      <alignment horizontal="center" vertical="center"/>
    </xf>
    <xf numFmtId="0" fontId="5" fillId="6" borderId="53" xfId="1" applyFont="1" applyFill="1" applyBorder="1" applyAlignment="1" applyProtection="1">
      <alignment horizontal="center" vertical="center"/>
      <protection locked="0"/>
    </xf>
    <xf numFmtId="0" fontId="5" fillId="6" borderId="45" xfId="1" applyFont="1" applyFill="1" applyBorder="1" applyAlignment="1">
      <alignment horizontal="center" vertical="center"/>
    </xf>
    <xf numFmtId="0" fontId="5" fillId="6" borderId="45" xfId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2" fillId="8" borderId="1" xfId="0" applyFont="1" applyFill="1" applyBorder="1" applyAlignment="1" applyProtection="1">
      <alignment horizontal="center" vertical="center" wrapText="1"/>
      <protection locked="0" hidden="1"/>
    </xf>
    <xf numFmtId="0" fontId="23" fillId="0" borderId="56" xfId="0" applyFont="1" applyBorder="1" applyAlignment="1" applyProtection="1">
      <alignment horizontal="center" vertical="center"/>
      <protection locked="0" hidden="1"/>
    </xf>
    <xf numFmtId="0" fontId="22" fillId="0" borderId="57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7" fillId="2" borderId="59" xfId="0" applyFont="1" applyFill="1" applyBorder="1" applyAlignment="1" applyProtection="1">
      <alignment horizontal="center" vertical="center"/>
      <protection locked="0" hidden="1"/>
    </xf>
    <xf numFmtId="0" fontId="2" fillId="0" borderId="63" xfId="0" applyFont="1" applyBorder="1" applyAlignment="1" applyProtection="1">
      <alignment horizontal="center" vertical="center"/>
      <protection locked="0" hidden="1"/>
    </xf>
    <xf numFmtId="0" fontId="2" fillId="0" borderId="64" xfId="0" applyFont="1" applyBorder="1" applyAlignment="1" applyProtection="1">
      <alignment horizontal="center" vertical="center"/>
      <protection locked="0" hidden="1"/>
    </xf>
    <xf numFmtId="0" fontId="2" fillId="0" borderId="65" xfId="0" applyFont="1" applyBorder="1" applyAlignment="1" applyProtection="1">
      <alignment horizontal="center" vertical="center"/>
      <protection locked="0" hidden="1"/>
    </xf>
    <xf numFmtId="0" fontId="2" fillId="0" borderId="60" xfId="0" applyFont="1" applyBorder="1" applyAlignment="1" applyProtection="1">
      <alignment horizontal="center" vertical="center"/>
      <protection locked="0" hidden="1"/>
    </xf>
    <xf numFmtId="0" fontId="2" fillId="0" borderId="62" xfId="0" applyFont="1" applyBorder="1" applyAlignment="1" applyProtection="1">
      <alignment horizontal="center" vertical="center"/>
      <protection locked="0" hidden="1"/>
    </xf>
    <xf numFmtId="0" fontId="5" fillId="0" borderId="67" xfId="0" applyFont="1" applyBorder="1" applyAlignment="1" applyProtection="1">
      <alignment horizontal="center" vertical="center"/>
      <protection locked="0" hidden="1"/>
    </xf>
    <xf numFmtId="0" fontId="6" fillId="0" borderId="67" xfId="0" applyFont="1" applyBorder="1" applyAlignment="1" applyProtection="1">
      <alignment horizontal="center" vertical="center"/>
      <protection locked="0" hidden="1"/>
    </xf>
    <xf numFmtId="0" fontId="7" fillId="2" borderId="68" xfId="0" applyFont="1" applyFill="1" applyBorder="1" applyAlignment="1" applyProtection="1">
      <alignment horizontal="center" vertical="center"/>
      <protection locked="0" hidden="1"/>
    </xf>
    <xf numFmtId="0" fontId="2" fillId="0" borderId="68" xfId="0" applyFont="1" applyBorder="1" applyAlignment="1" applyProtection="1">
      <alignment horizontal="center" vertical="center"/>
      <protection locked="0"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2" fillId="0" borderId="73" xfId="0" applyFont="1" applyBorder="1" applyAlignment="1" applyProtection="1">
      <alignment horizontal="center" vertical="center"/>
      <protection locked="0" hidden="1"/>
    </xf>
    <xf numFmtId="0" fontId="2" fillId="0" borderId="69" xfId="0" applyFont="1" applyBorder="1" applyAlignment="1" applyProtection="1">
      <alignment horizontal="center" vertical="center"/>
      <protection locked="0" hidden="1"/>
    </xf>
    <xf numFmtId="0" fontId="2" fillId="0" borderId="71" xfId="0" applyFont="1" applyBorder="1" applyAlignment="1" applyProtection="1">
      <alignment horizontal="center" vertical="center"/>
      <protection locked="0" hidden="1"/>
    </xf>
    <xf numFmtId="0" fontId="5" fillId="0" borderId="76" xfId="0" applyFont="1" applyBorder="1" applyAlignment="1" applyProtection="1">
      <alignment horizontal="center" vertical="center"/>
      <protection locked="0" hidden="1"/>
    </xf>
    <xf numFmtId="0" fontId="6" fillId="0" borderId="76" xfId="0" applyFont="1" applyBorder="1" applyAlignment="1" applyProtection="1">
      <alignment horizontal="center" vertical="center"/>
      <protection locked="0" hidden="1"/>
    </xf>
    <xf numFmtId="0" fontId="2" fillId="0" borderId="7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7" fillId="2" borderId="77" xfId="0" applyFont="1" applyFill="1" applyBorder="1" applyAlignment="1" applyProtection="1">
      <alignment horizontal="center" vertical="center"/>
      <protection locked="0" hidden="1"/>
    </xf>
    <xf numFmtId="0" fontId="2" fillId="0" borderId="81" xfId="0" applyFont="1" applyBorder="1" applyAlignment="1" applyProtection="1">
      <alignment horizontal="center" vertical="center"/>
      <protection locked="0" hidden="1"/>
    </xf>
    <xf numFmtId="0" fontId="2" fillId="0" borderId="82" xfId="0" applyFont="1" applyBorder="1" applyAlignment="1" applyProtection="1">
      <alignment horizontal="center" vertical="center"/>
      <protection locked="0" hidden="1"/>
    </xf>
    <xf numFmtId="0" fontId="2" fillId="0" borderId="83" xfId="0" applyFont="1" applyBorder="1" applyAlignment="1" applyProtection="1">
      <alignment horizontal="center" vertical="center"/>
      <protection locked="0" hidden="1"/>
    </xf>
    <xf numFmtId="0" fontId="2" fillId="0" borderId="78" xfId="0" applyFont="1" applyBorder="1" applyAlignment="1" applyProtection="1">
      <alignment horizontal="center" vertical="center"/>
      <protection locked="0" hidden="1"/>
    </xf>
    <xf numFmtId="0" fontId="2" fillId="0" borderId="80" xfId="0" applyFont="1" applyBorder="1" applyAlignment="1" applyProtection="1">
      <alignment horizontal="center" vertical="center"/>
      <protection locked="0" hidden="1"/>
    </xf>
    <xf numFmtId="0" fontId="5" fillId="0" borderId="85" xfId="0" applyFont="1" applyBorder="1" applyAlignment="1" applyProtection="1">
      <alignment horizontal="center" vertical="center"/>
      <protection locked="0" hidden="1"/>
    </xf>
    <xf numFmtId="0" fontId="6" fillId="0" borderId="85" xfId="0" applyFont="1" applyBorder="1" applyAlignment="1" applyProtection="1">
      <alignment horizontal="center" vertical="center"/>
      <protection locked="0" hidden="1"/>
    </xf>
    <xf numFmtId="0" fontId="11" fillId="0" borderId="58" xfId="0" applyFont="1" applyBorder="1" applyAlignment="1" applyProtection="1">
      <alignment horizontal="center" vertical="center"/>
      <protection locked="0" hidden="1"/>
    </xf>
    <xf numFmtId="0" fontId="2" fillId="0" borderId="55" xfId="0" applyFont="1" applyBorder="1" applyAlignment="1" applyProtection="1">
      <alignment horizontal="center" vertical="center"/>
      <protection locked="0"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5" fillId="0" borderId="89" xfId="0" applyFont="1" applyBorder="1" applyAlignment="1" applyProtection="1">
      <alignment horizontal="center" vertical="center"/>
      <protection locked="0" hidden="1"/>
    </xf>
    <xf numFmtId="0" fontId="2" fillId="0" borderId="88" xfId="0" applyFont="1" applyBorder="1" applyAlignment="1" applyProtection="1">
      <alignment horizontal="center" vertical="center"/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0" fontId="5" fillId="0" borderId="94" xfId="0" applyFont="1" applyBorder="1" applyAlignment="1" applyProtection="1">
      <alignment horizontal="center" vertical="center"/>
      <protection locked="0" hidden="1"/>
    </xf>
    <xf numFmtId="0" fontId="2" fillId="0" borderId="95" xfId="0" applyFont="1" applyBorder="1" applyAlignment="1" applyProtection="1">
      <alignment horizontal="center" vertical="center"/>
      <protection locked="0" hidden="1"/>
    </xf>
    <xf numFmtId="0" fontId="2" fillId="0" borderId="92" xfId="0" applyFont="1" applyBorder="1" applyAlignment="1" applyProtection="1">
      <alignment horizontal="center" vertical="center"/>
      <protection locked="0" hidden="1"/>
    </xf>
    <xf numFmtId="0" fontId="24" fillId="0" borderId="98" xfId="0" applyFont="1" applyBorder="1" applyAlignment="1" applyProtection="1">
      <alignment horizontal="center" vertical="center"/>
      <protection locked="0" hidden="1"/>
    </xf>
    <xf numFmtId="0" fontId="5" fillId="0" borderId="103" xfId="0" applyFont="1" applyBorder="1" applyAlignment="1" applyProtection="1">
      <alignment horizontal="center" vertical="center"/>
      <protection locked="0" hidden="1"/>
    </xf>
    <xf numFmtId="0" fontId="2" fillId="0" borderId="104" xfId="0" applyFont="1" applyBorder="1" applyAlignment="1" applyProtection="1">
      <alignment horizontal="center" vertical="center"/>
      <protection locked="0" hidden="1"/>
    </xf>
    <xf numFmtId="0" fontId="2" fillId="0" borderId="101" xfId="0" applyFont="1" applyBorder="1" applyAlignment="1" applyProtection="1">
      <alignment horizontal="center" vertical="center"/>
      <protection locked="0" hidden="1"/>
    </xf>
    <xf numFmtId="0" fontId="24" fillId="0" borderId="107" xfId="0" applyFont="1" applyBorder="1" applyAlignment="1" applyProtection="1">
      <alignment horizontal="center" vertical="center"/>
      <protection locked="0" hidden="1"/>
    </xf>
    <xf numFmtId="0" fontId="24" fillId="0" borderId="109" xfId="0" applyFont="1" applyBorder="1" applyAlignment="1" applyProtection="1">
      <alignment horizontal="center" vertical="center"/>
      <protection locked="0" hidden="1"/>
    </xf>
    <xf numFmtId="0" fontId="24" fillId="0" borderId="101" xfId="0" applyFont="1" applyBorder="1" applyAlignment="1" applyProtection="1">
      <alignment horizontal="center" vertical="center"/>
      <protection locked="0" hidden="1"/>
    </xf>
    <xf numFmtId="0" fontId="5" fillId="0" borderId="113" xfId="0" applyFont="1" applyBorder="1" applyAlignment="1" applyProtection="1">
      <alignment horizontal="center" vertical="center"/>
      <protection locked="0" hidden="1"/>
    </xf>
    <xf numFmtId="0" fontId="2" fillId="0" borderId="114" xfId="0" applyFont="1" applyBorder="1" applyAlignment="1" applyProtection="1">
      <alignment horizontal="center" vertical="center"/>
      <protection locked="0" hidden="1"/>
    </xf>
    <xf numFmtId="0" fontId="24" fillId="0" borderId="118" xfId="0" applyFont="1" applyBorder="1" applyAlignment="1" applyProtection="1">
      <alignment horizontal="center" vertical="center"/>
      <protection locked="0" hidden="1"/>
    </xf>
    <xf numFmtId="0" fontId="2" fillId="0" borderId="0" xfId="0" applyFont="1" applyProtection="1">
      <protection locked="0" hidden="1"/>
    </xf>
    <xf numFmtId="0" fontId="2" fillId="0" borderId="10" xfId="0" applyFont="1" applyBorder="1" applyProtection="1">
      <protection locked="0" hidden="1"/>
    </xf>
    <xf numFmtId="2" fontId="2" fillId="0" borderId="10" xfId="0" applyNumberFormat="1" applyFont="1" applyBorder="1" applyAlignment="1" applyProtection="1">
      <alignment horizontal="center"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0" fontId="24" fillId="0" borderId="10" xfId="0" applyFont="1" applyBorder="1" applyAlignment="1" applyProtection="1">
      <alignment horizontal="center" vertical="center"/>
      <protection locked="0" hidden="1"/>
    </xf>
    <xf numFmtId="0" fontId="25" fillId="0" borderId="10" xfId="0" applyFont="1" applyBorder="1" applyAlignment="1" applyProtection="1">
      <alignment horizontal="center" vertical="center"/>
      <protection locked="0" hidden="1"/>
    </xf>
    <xf numFmtId="0" fontId="26" fillId="2" borderId="6" xfId="0" applyFont="1" applyFill="1" applyBorder="1" applyAlignment="1" applyProtection="1">
      <alignment horizontal="center" vertical="center"/>
      <protection locked="0" hidden="1"/>
    </xf>
    <xf numFmtId="0" fontId="26" fillId="2" borderId="7" xfId="0" applyFont="1" applyFill="1" applyBorder="1" applyAlignment="1" applyProtection="1">
      <alignment horizontal="center" vertical="center"/>
      <protection locked="0" hidden="1"/>
    </xf>
    <xf numFmtId="0" fontId="26" fillId="2" borderId="98" xfId="0" applyFont="1" applyFill="1" applyBorder="1" applyAlignment="1" applyProtection="1">
      <alignment horizontal="center" vertical="center"/>
      <protection locked="0" hidden="1"/>
    </xf>
    <xf numFmtId="0" fontId="26" fillId="2" borderId="99" xfId="0" applyFont="1" applyFill="1" applyBorder="1" applyAlignment="1" applyProtection="1">
      <alignment horizontal="center" vertical="center"/>
      <protection locked="0" hidden="1"/>
    </xf>
    <xf numFmtId="0" fontId="26" fillId="2" borderId="107" xfId="0" applyFont="1" applyFill="1" applyBorder="1" applyAlignment="1" applyProtection="1">
      <alignment horizontal="center" vertical="center"/>
      <protection locked="0" hidden="1"/>
    </xf>
    <xf numFmtId="0" fontId="26" fillId="2" borderId="43" xfId="0" applyFont="1" applyFill="1" applyBorder="1" applyAlignment="1" applyProtection="1">
      <alignment horizontal="center" vertical="center"/>
      <protection locked="0" hidden="1"/>
    </xf>
    <xf numFmtId="0" fontId="26" fillId="2" borderId="38" xfId="0" applyFont="1" applyFill="1" applyBorder="1" applyAlignment="1" applyProtection="1">
      <alignment horizontal="center" vertical="center"/>
      <protection locked="0" hidden="1"/>
    </xf>
    <xf numFmtId="0" fontId="26" fillId="2" borderId="31" xfId="0" applyFont="1" applyFill="1" applyBorder="1" applyAlignment="1" applyProtection="1">
      <alignment horizontal="center" vertical="center"/>
      <protection locked="0" hidden="1"/>
    </xf>
    <xf numFmtId="0" fontId="26" fillId="2" borderId="118" xfId="0" applyFont="1" applyFill="1" applyBorder="1" applyAlignment="1" applyProtection="1">
      <alignment horizontal="center" vertical="center"/>
      <protection locked="0" hidden="1"/>
    </xf>
    <xf numFmtId="0" fontId="26" fillId="2" borderId="119" xfId="0" applyFont="1" applyFill="1" applyBorder="1" applyAlignment="1" applyProtection="1">
      <alignment horizontal="center" vertical="center"/>
      <protection locked="0" hidden="1"/>
    </xf>
    <xf numFmtId="0" fontId="27" fillId="0" borderId="0" xfId="2"/>
    <xf numFmtId="0" fontId="28" fillId="0" borderId="0" xfId="2" applyFont="1"/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27" fillId="0" borderId="122" xfId="2" applyBorder="1"/>
    <xf numFmtId="0" fontId="29" fillId="0" borderId="110" xfId="2" applyFont="1" applyBorder="1" applyAlignment="1">
      <alignment vertical="center"/>
    </xf>
    <xf numFmtId="0" fontId="30" fillId="0" borderId="0" xfId="2" applyFont="1" applyAlignment="1">
      <alignment horizontal="right" vertical="center"/>
    </xf>
    <xf numFmtId="49" fontId="27" fillId="0" borderId="0" xfId="2" applyNumberFormat="1"/>
    <xf numFmtId="0" fontId="27" fillId="0" borderId="0" xfId="2" applyAlignment="1">
      <alignment vertical="center"/>
    </xf>
    <xf numFmtId="0" fontId="27" fillId="9" borderId="0" xfId="2" applyFill="1"/>
    <xf numFmtId="0" fontId="29" fillId="9" borderId="0" xfId="2" applyFont="1" applyFill="1" applyAlignment="1">
      <alignment vertical="center"/>
    </xf>
    <xf numFmtId="0" fontId="29" fillId="0" borderId="123" xfId="2" applyFont="1" applyBorder="1" applyAlignment="1">
      <alignment vertical="center"/>
    </xf>
    <xf numFmtId="49" fontId="29" fillId="0" borderId="0" xfId="2" applyNumberFormat="1" applyFont="1" applyAlignment="1">
      <alignment vertical="center"/>
    </xf>
    <xf numFmtId="0" fontId="29" fillId="0" borderId="124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30" fillId="0" borderId="124" xfId="2" applyFont="1" applyBorder="1" applyAlignment="1">
      <alignment vertical="center"/>
    </xf>
    <xf numFmtId="0" fontId="29" fillId="0" borderId="125" xfId="2" applyFont="1" applyBorder="1" applyAlignment="1">
      <alignment vertical="center"/>
    </xf>
    <xf numFmtId="0" fontId="29" fillId="0" borderId="126" xfId="2" applyFont="1" applyBorder="1" applyAlignment="1">
      <alignment vertical="center"/>
    </xf>
    <xf numFmtId="0" fontId="29" fillId="0" borderId="0" xfId="2" applyFont="1" applyAlignment="1">
      <alignment horizontal="right" vertical="center"/>
    </xf>
    <xf numFmtId="49" fontId="29" fillId="0" borderId="125" xfId="2" applyNumberFormat="1" applyFont="1" applyBorder="1" applyAlignment="1">
      <alignment vertical="center"/>
    </xf>
    <xf numFmtId="0" fontId="27" fillId="0" borderId="123" xfId="2" applyBorder="1"/>
    <xf numFmtId="49" fontId="27" fillId="0" borderId="128" xfId="2" applyNumberFormat="1" applyBorder="1"/>
    <xf numFmtId="0" fontId="27" fillId="0" borderId="124" xfId="2" applyBorder="1"/>
    <xf numFmtId="0" fontId="30" fillId="9" borderId="0" xfId="2" applyFont="1" applyFill="1" applyAlignment="1">
      <alignment vertical="center"/>
    </xf>
    <xf numFmtId="0" fontId="27" fillId="0" borderId="125" xfId="2" applyBorder="1"/>
    <xf numFmtId="0" fontId="27" fillId="0" borderId="110" xfId="2" applyBorder="1"/>
    <xf numFmtId="0" fontId="29" fillId="0" borderId="30" xfId="2" applyFont="1" applyBorder="1" applyAlignment="1">
      <alignment vertical="center"/>
    </xf>
    <xf numFmtId="0" fontId="27" fillId="9" borderId="0" xfId="2" applyFill="1" applyAlignment="1">
      <alignment horizontal="center"/>
    </xf>
    <xf numFmtId="0" fontId="29" fillId="10" borderId="123" xfId="2" applyFont="1" applyFill="1" applyBorder="1" applyAlignment="1">
      <alignment vertical="center"/>
    </xf>
    <xf numFmtId="0" fontId="29" fillId="10" borderId="110" xfId="2" applyFont="1" applyFill="1" applyBorder="1" applyAlignment="1">
      <alignment vertical="center"/>
    </xf>
    <xf numFmtId="0" fontId="30" fillId="0" borderId="124" xfId="2" applyFont="1" applyBorder="1" applyAlignment="1">
      <alignment horizontal="center" vertical="center"/>
    </xf>
    <xf numFmtId="0" fontId="29" fillId="0" borderId="47" xfId="2" applyFont="1" applyBorder="1" applyAlignment="1">
      <alignment vertical="center"/>
    </xf>
    <xf numFmtId="49" fontId="29" fillId="0" borderId="23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0" fontId="27" fillId="10" borderId="0" xfId="2" applyFill="1" applyAlignment="1">
      <alignment horizontal="center" vertical="center"/>
    </xf>
    <xf numFmtId="0" fontId="30" fillId="10" borderId="0" xfId="2" applyFont="1" applyFill="1" applyAlignment="1">
      <alignment vertical="center"/>
    </xf>
    <xf numFmtId="0" fontId="29" fillId="10" borderId="0" xfId="2" applyFont="1" applyFill="1" applyAlignment="1">
      <alignment vertical="center"/>
    </xf>
    <xf numFmtId="0" fontId="27" fillId="10" borderId="0" xfId="2" applyFill="1" applyAlignment="1">
      <alignment vertical="center"/>
    </xf>
    <xf numFmtId="0" fontId="28" fillId="0" borderId="0" xfId="2" applyFont="1" applyAlignment="1">
      <alignment horizontal="right"/>
    </xf>
    <xf numFmtId="0" fontId="29" fillId="0" borderId="126" xfId="2" applyFont="1" applyBorder="1" applyAlignment="1">
      <alignment horizontal="center" vertical="center"/>
    </xf>
    <xf numFmtId="0" fontId="2" fillId="0" borderId="121" xfId="0" applyFont="1" applyBorder="1" applyAlignment="1" applyProtection="1">
      <alignment horizontal="center" vertical="center"/>
      <protection locked="0" hidden="1"/>
    </xf>
    <xf numFmtId="0" fontId="29" fillId="11" borderId="126" xfId="2" applyFont="1" applyFill="1" applyBorder="1" applyAlignment="1">
      <alignment vertical="center"/>
    </xf>
    <xf numFmtId="0" fontId="27" fillId="12" borderId="126" xfId="2" applyFill="1" applyBorder="1"/>
    <xf numFmtId="0" fontId="29" fillId="12" borderId="110" xfId="2" applyFont="1" applyFill="1" applyBorder="1" applyAlignment="1">
      <alignment vertical="center"/>
    </xf>
    <xf numFmtId="0" fontId="29" fillId="11" borderId="110" xfId="2" applyFont="1" applyFill="1" applyBorder="1" applyAlignment="1">
      <alignment vertical="center"/>
    </xf>
    <xf numFmtId="0" fontId="2" fillId="0" borderId="111" xfId="0" applyFont="1" applyBorder="1" applyAlignment="1" applyProtection="1">
      <alignment horizontal="center" vertical="center"/>
      <protection locked="0" hidden="1"/>
    </xf>
    <xf numFmtId="0" fontId="2" fillId="0" borderId="87" xfId="0" applyFont="1" applyBorder="1" applyAlignment="1" applyProtection="1">
      <alignment horizontal="center" vertical="center"/>
      <protection locked="0" hidden="1"/>
    </xf>
    <xf numFmtId="1" fontId="0" fillId="0" borderId="33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5" fillId="3" borderId="21" xfId="1" applyFont="1" applyFill="1" applyBorder="1" applyAlignment="1" applyProtection="1">
      <alignment horizontal="left" vertical="center"/>
      <protection locked="0"/>
    </xf>
    <xf numFmtId="0" fontId="5" fillId="3" borderId="45" xfId="1" applyFont="1" applyFill="1" applyBorder="1" applyAlignment="1" applyProtection="1">
      <alignment horizontal="left" vertical="center"/>
      <protection locked="0"/>
    </xf>
    <xf numFmtId="0" fontId="5" fillId="4" borderId="21" xfId="1" applyFont="1" applyFill="1" applyBorder="1" applyAlignment="1">
      <alignment horizontal="left" vertical="center"/>
    </xf>
    <xf numFmtId="0" fontId="5" fillId="5" borderId="21" xfId="1" applyFont="1" applyFill="1" applyBorder="1" applyAlignment="1">
      <alignment horizontal="left" vertical="center"/>
    </xf>
    <xf numFmtId="0" fontId="5" fillId="5" borderId="45" xfId="1" applyFont="1" applyFill="1" applyBorder="1" applyAlignment="1" applyProtection="1">
      <alignment horizontal="left" vertical="center"/>
      <protection locked="0"/>
    </xf>
    <xf numFmtId="0" fontId="2" fillId="6" borderId="134" xfId="1" applyFill="1" applyBorder="1" applyProtection="1">
      <protection locked="0"/>
    </xf>
    <xf numFmtId="0" fontId="5" fillId="6" borderId="45" xfId="1" applyFont="1" applyFill="1" applyBorder="1" applyAlignment="1" applyProtection="1">
      <alignment horizontal="left" vertical="center"/>
      <protection locked="0"/>
    </xf>
    <xf numFmtId="0" fontId="5" fillId="13" borderId="28" xfId="1" applyFont="1" applyFill="1" applyBorder="1" applyAlignment="1" applyProtection="1">
      <alignment horizontal="center" vertical="center"/>
      <protection locked="0"/>
    </xf>
    <xf numFmtId="0" fontId="2" fillId="13" borderId="29" xfId="1" applyFill="1" applyBorder="1" applyProtection="1">
      <protection locked="0"/>
    </xf>
    <xf numFmtId="0" fontId="2" fillId="13" borderId="50" xfId="1" applyFill="1" applyBorder="1" applyAlignment="1">
      <alignment horizontal="center" vertical="center"/>
    </xf>
    <xf numFmtId="0" fontId="5" fillId="13" borderId="50" xfId="1" applyFont="1" applyFill="1" applyBorder="1" applyAlignment="1" applyProtection="1">
      <alignment horizontal="center" vertical="center"/>
      <protection locked="0"/>
    </xf>
    <xf numFmtId="0" fontId="5" fillId="13" borderId="32" xfId="1" applyFont="1" applyFill="1" applyBorder="1" applyAlignment="1" applyProtection="1">
      <alignment horizontal="center" vertical="center"/>
      <protection locked="0"/>
    </xf>
    <xf numFmtId="0" fontId="5" fillId="13" borderId="33" xfId="1" applyFont="1" applyFill="1" applyBorder="1" applyAlignment="1" applyProtection="1">
      <alignment horizontal="center" vertical="center"/>
      <protection locked="0"/>
    </xf>
    <xf numFmtId="0" fontId="2" fillId="13" borderId="20" xfId="1" applyFill="1" applyBorder="1" applyProtection="1">
      <protection locked="0"/>
    </xf>
    <xf numFmtId="0" fontId="5" fillId="13" borderId="21" xfId="1" applyFont="1" applyFill="1" applyBorder="1" applyAlignment="1">
      <alignment horizontal="center" vertical="center"/>
    </xf>
    <xf numFmtId="0" fontId="5" fillId="13" borderId="21" xfId="1" applyFont="1" applyFill="1" applyBorder="1" applyAlignment="1" applyProtection="1">
      <alignment horizontal="center" vertical="center"/>
      <protection locked="0"/>
    </xf>
    <xf numFmtId="0" fontId="5" fillId="13" borderId="34" xfId="1" applyFont="1" applyFill="1" applyBorder="1" applyAlignment="1" applyProtection="1">
      <alignment horizontal="center" vertical="center"/>
      <protection locked="0"/>
    </xf>
    <xf numFmtId="0" fontId="5" fillId="13" borderId="133" xfId="1" applyFont="1" applyFill="1" applyBorder="1" applyAlignment="1" applyProtection="1">
      <alignment horizontal="center" vertical="center"/>
      <protection locked="0"/>
    </xf>
    <xf numFmtId="0" fontId="2" fillId="13" borderId="26" xfId="1" applyFill="1" applyBorder="1" applyProtection="1">
      <protection locked="0"/>
    </xf>
    <xf numFmtId="0" fontId="5" fillId="13" borderId="24" xfId="1" applyFont="1" applyFill="1" applyBorder="1" applyAlignment="1" applyProtection="1">
      <alignment horizontal="center" vertical="center"/>
      <protection locked="0"/>
    </xf>
    <xf numFmtId="0" fontId="5" fillId="13" borderId="24" xfId="1" applyFont="1" applyFill="1" applyBorder="1" applyAlignment="1">
      <alignment horizontal="center" vertical="center"/>
    </xf>
    <xf numFmtId="0" fontId="5" fillId="13" borderId="129" xfId="1" applyFont="1" applyFill="1" applyBorder="1" applyAlignment="1" applyProtection="1">
      <alignment horizontal="center" vertical="center"/>
      <protection locked="0"/>
    </xf>
    <xf numFmtId="0" fontId="5" fillId="7" borderId="31" xfId="1" applyFont="1" applyFill="1" applyBorder="1" applyAlignment="1">
      <alignment horizontal="left" vertical="center"/>
    </xf>
    <xf numFmtId="0" fontId="5" fillId="7" borderId="31" xfId="1" applyFont="1" applyFill="1" applyBorder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3" fillId="0" borderId="57" xfId="0" applyFont="1" applyBorder="1" applyAlignment="1" applyProtection="1">
      <alignment horizontal="center" vertical="center"/>
      <protection locked="0" hidden="1"/>
    </xf>
    <xf numFmtId="20" fontId="28" fillId="0" borderId="122" xfId="2" applyNumberFormat="1" applyFont="1" applyBorder="1" applyAlignment="1">
      <alignment horizontal="right"/>
    </xf>
    <xf numFmtId="0" fontId="28" fillId="0" borderId="127" xfId="2" applyFont="1" applyBorder="1" applyAlignment="1">
      <alignment horizontal="right"/>
    </xf>
    <xf numFmtId="0" fontId="28" fillId="0" borderId="122" xfId="2" applyFont="1" applyBorder="1" applyAlignment="1">
      <alignment horizontal="right"/>
    </xf>
    <xf numFmtId="0" fontId="27" fillId="9" borderId="0" xfId="2" applyFill="1" applyAlignment="1">
      <alignment horizontal="left"/>
    </xf>
    <xf numFmtId="0" fontId="2" fillId="0" borderId="137" xfId="0" applyFont="1" applyBorder="1" applyAlignment="1" applyProtection="1">
      <alignment horizontal="center" vertical="center"/>
      <protection locked="0" hidden="1"/>
    </xf>
    <xf numFmtId="0" fontId="2" fillId="0" borderId="109" xfId="0" applyFont="1" applyBorder="1" applyAlignment="1" applyProtection="1">
      <alignment horizontal="center" vertical="center"/>
      <protection locked="0" hidden="1"/>
    </xf>
    <xf numFmtId="0" fontId="2" fillId="0" borderId="121" xfId="0" applyFont="1" applyBorder="1" applyAlignment="1" applyProtection="1">
      <alignment horizontal="center" vertical="center"/>
      <protection locked="0" hidden="1"/>
    </xf>
    <xf numFmtId="0" fontId="26" fillId="2" borderId="119" xfId="0" applyFont="1" applyFill="1" applyBorder="1" applyAlignment="1" applyProtection="1">
      <alignment horizontal="center" vertical="center"/>
      <protection locked="0" hidden="1"/>
    </xf>
    <xf numFmtId="0" fontId="2" fillId="0" borderId="95" xfId="0" applyFont="1" applyBorder="1" applyAlignment="1" applyProtection="1">
      <alignment horizontal="center" vertical="center"/>
      <protection locked="0" hidden="1"/>
    </xf>
    <xf numFmtId="0" fontId="26" fillId="2" borderId="43" xfId="0" applyFont="1" applyFill="1" applyBorder="1" applyAlignment="1" applyProtection="1">
      <alignment horizontal="center" vertical="center"/>
      <protection locked="0" hidden="1"/>
    </xf>
    <xf numFmtId="0" fontId="2" fillId="0" borderId="104" xfId="0" applyFont="1" applyBorder="1" applyAlignment="1" applyProtection="1">
      <alignment horizontal="center" vertical="center"/>
      <protection locked="0" hidden="1"/>
    </xf>
    <xf numFmtId="0" fontId="26" fillId="2" borderId="99" xfId="0" applyFont="1" applyFill="1" applyBorder="1" applyAlignment="1" applyProtection="1">
      <alignment horizontal="center" vertical="center"/>
      <protection locked="0" hidden="1"/>
    </xf>
    <xf numFmtId="0" fontId="26" fillId="2" borderId="7" xfId="0" applyFont="1" applyFill="1" applyBorder="1" applyAlignment="1" applyProtection="1">
      <alignment horizontal="center" vertical="center"/>
      <protection locked="0" hidden="1"/>
    </xf>
    <xf numFmtId="0" fontId="2" fillId="0" borderId="88" xfId="0" applyFont="1" applyBorder="1" applyAlignment="1" applyProtection="1">
      <alignment horizontal="center" vertical="center"/>
      <protection locked="0"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82" xfId="0" applyFont="1" applyBorder="1" applyAlignment="1" applyProtection="1">
      <alignment horizontal="center" vertical="center"/>
      <protection locked="0" hidden="1"/>
    </xf>
    <xf numFmtId="0" fontId="2" fillId="0" borderId="81" xfId="0" applyFont="1" applyBorder="1" applyAlignment="1" applyProtection="1">
      <alignment horizontal="center" vertical="center"/>
      <protection locked="0" hidden="1"/>
    </xf>
    <xf numFmtId="0" fontId="2" fillId="0" borderId="68" xfId="0" applyFont="1" applyBorder="1" applyAlignment="1" applyProtection="1">
      <alignment horizontal="center" vertical="center"/>
      <protection locked="0"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2" fillId="0" borderId="74" xfId="0" applyFont="1" applyBorder="1" applyAlignment="1" applyProtection="1">
      <alignment horizontal="center" vertical="center"/>
      <protection locked="0" hidden="1"/>
    </xf>
    <xf numFmtId="0" fontId="2" fillId="0" borderId="73" xfId="0" applyFont="1" applyBorder="1" applyAlignment="1" applyProtection="1">
      <alignment horizontal="center" vertical="center"/>
      <protection locked="0" hidden="1"/>
    </xf>
    <xf numFmtId="0" fontId="23" fillId="0" borderId="56" xfId="0" applyFont="1" applyBorder="1" applyAlignment="1" applyProtection="1">
      <alignment horizontal="center" vertical="center"/>
      <protection locked="0" hidden="1"/>
    </xf>
    <xf numFmtId="0" fontId="2" fillId="0" borderId="63" xfId="0" applyFont="1" applyBorder="1" applyAlignment="1" applyProtection="1">
      <alignment horizontal="center" vertical="center"/>
      <protection locked="0" hidden="1"/>
    </xf>
    <xf numFmtId="0" fontId="2" fillId="0" borderId="64" xfId="0" applyFont="1" applyBorder="1" applyAlignment="1" applyProtection="1">
      <alignment horizontal="center" vertical="center"/>
      <protection locked="0" hidden="1"/>
    </xf>
    <xf numFmtId="0" fontId="5" fillId="13" borderId="35" xfId="1" applyFont="1" applyFill="1" applyBorder="1" applyAlignment="1" applyProtection="1">
      <alignment horizontal="center" vertical="center"/>
      <protection locked="0"/>
    </xf>
    <xf numFmtId="0" fontId="2" fillId="13" borderId="36" xfId="1" applyFill="1" applyBorder="1" applyProtection="1">
      <protection locked="0"/>
    </xf>
    <xf numFmtId="0" fontId="5" fillId="13" borderId="45" xfId="1" applyFont="1" applyFill="1" applyBorder="1" applyAlignment="1">
      <alignment horizontal="center" vertical="center"/>
    </xf>
    <xf numFmtId="0" fontId="5" fillId="13" borderId="45" xfId="1" applyFont="1" applyFill="1" applyBorder="1" applyAlignment="1" applyProtection="1">
      <alignment horizontal="center" vertical="center"/>
      <protection locked="0"/>
    </xf>
    <xf numFmtId="0" fontId="5" fillId="13" borderId="37" xfId="1" applyFont="1" applyFill="1" applyBorder="1" applyAlignment="1" applyProtection="1">
      <alignment horizontal="center" vertical="center"/>
      <protection locked="0"/>
    </xf>
    <xf numFmtId="0" fontId="2" fillId="3" borderId="21" xfId="1" applyFill="1" applyBorder="1" applyAlignment="1">
      <alignment horizontal="left" vertical="center"/>
    </xf>
    <xf numFmtId="0" fontId="5" fillId="3" borderId="45" xfId="1" applyFont="1" applyFill="1" applyBorder="1" applyAlignment="1">
      <alignment horizontal="left" vertical="center"/>
    </xf>
    <xf numFmtId="0" fontId="5" fillId="4" borderId="21" xfId="1" applyFont="1" applyFill="1" applyBorder="1" applyAlignment="1" applyProtection="1">
      <alignment horizontal="left" vertical="center"/>
      <protection locked="0"/>
    </xf>
    <xf numFmtId="0" fontId="5" fillId="4" borderId="45" xfId="1" applyFont="1" applyFill="1" applyBorder="1" applyAlignment="1" applyProtection="1">
      <alignment horizontal="left" vertical="center"/>
      <protection locked="0"/>
    </xf>
    <xf numFmtId="0" fontId="5" fillId="5" borderId="21" xfId="1" applyFont="1" applyFill="1" applyBorder="1" applyAlignment="1" applyProtection="1">
      <alignment horizontal="left" vertical="center"/>
      <protection locked="0"/>
    </xf>
    <xf numFmtId="0" fontId="5" fillId="6" borderId="21" xfId="1" applyFont="1" applyFill="1" applyBorder="1" applyAlignment="1" applyProtection="1">
      <alignment horizontal="left" vertical="center"/>
      <protection locked="0"/>
    </xf>
    <xf numFmtId="0" fontId="5" fillId="7" borderId="31" xfId="1" applyFont="1" applyFill="1" applyBorder="1" applyAlignment="1" applyProtection="1">
      <alignment horizontal="center" vertical="center"/>
      <protection locked="0"/>
    </xf>
    <xf numFmtId="0" fontId="5" fillId="13" borderId="139" xfId="1" applyFont="1" applyFill="1" applyBorder="1" applyAlignment="1" applyProtection="1">
      <alignment horizontal="center" vertical="center"/>
      <protection locked="0"/>
    </xf>
    <xf numFmtId="0" fontId="5" fillId="7" borderId="31" xfId="1" applyFont="1" applyFill="1" applyBorder="1" applyAlignment="1" applyProtection="1">
      <alignment horizontal="left" vertical="center"/>
      <protection locked="0"/>
    </xf>
    <xf numFmtId="0" fontId="5" fillId="13" borderId="45" xfId="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3" fillId="0" borderId="56" xfId="0" applyFont="1" applyBorder="1" applyAlignment="1" applyProtection="1">
      <alignment horizontal="center" vertical="center"/>
      <protection locked="0" hidden="1"/>
    </xf>
    <xf numFmtId="0" fontId="2" fillId="0" borderId="59" xfId="0" applyFont="1" applyBorder="1" applyAlignment="1" applyProtection="1">
      <alignment horizontal="center" vertical="center"/>
      <protection locked="0" hidden="1"/>
    </xf>
    <xf numFmtId="0" fontId="2" fillId="0" borderId="74" xfId="0" applyFont="1" applyBorder="1" applyAlignment="1" applyProtection="1">
      <alignment horizontal="center" vertical="center"/>
      <protection locked="0"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2" fillId="0" borderId="73" xfId="0" applyFont="1" applyBorder="1" applyAlignment="1" applyProtection="1">
      <alignment horizontal="center" vertical="center"/>
      <protection locked="0" hidden="1"/>
    </xf>
    <xf numFmtId="0" fontId="2" fillId="0" borderId="75" xfId="0" applyFont="1" applyBorder="1" applyAlignment="1" applyProtection="1">
      <alignment horizontal="center" vertical="center"/>
      <protection locked="0" hidden="1"/>
    </xf>
    <xf numFmtId="0" fontId="2" fillId="0" borderId="68" xfId="0" applyFont="1" applyBorder="1" applyAlignment="1" applyProtection="1">
      <alignment horizontal="center" vertical="center"/>
      <protection locked="0" hidden="1"/>
    </xf>
    <xf numFmtId="0" fontId="2" fillId="0" borderId="63" xfId="0" applyFont="1" applyBorder="1" applyAlignment="1" applyProtection="1">
      <alignment horizontal="center" vertical="center"/>
      <protection locked="0" hidden="1"/>
    </xf>
    <xf numFmtId="0" fontId="2" fillId="0" borderId="64" xfId="0" applyFont="1" applyBorder="1" applyAlignment="1" applyProtection="1">
      <alignment horizontal="center" vertical="center"/>
      <protection locked="0" hidden="1"/>
    </xf>
    <xf numFmtId="0" fontId="2" fillId="0" borderId="66" xfId="0" applyFont="1" applyBorder="1" applyAlignment="1" applyProtection="1">
      <alignment horizontal="center" vertical="center"/>
      <protection locked="0" hidden="1"/>
    </xf>
    <xf numFmtId="0" fontId="2" fillId="0" borderId="82" xfId="0" applyFont="1" applyBorder="1" applyAlignment="1" applyProtection="1">
      <alignment horizontal="center" vertical="center"/>
      <protection locked="0" hidden="1"/>
    </xf>
    <xf numFmtId="0" fontId="2" fillId="0" borderId="81" xfId="0" applyFont="1" applyBorder="1" applyAlignment="1" applyProtection="1">
      <alignment horizontal="center" vertical="center"/>
      <protection locked="0" hidden="1"/>
    </xf>
    <xf numFmtId="0" fontId="2" fillId="0" borderId="84" xfId="0" applyFont="1" applyBorder="1" applyAlignment="1" applyProtection="1">
      <alignment horizontal="center" vertical="center"/>
      <protection locked="0" hidden="1"/>
    </xf>
    <xf numFmtId="0" fontId="2" fillId="0" borderId="77" xfId="0" applyFont="1" applyBorder="1" applyAlignment="1" applyProtection="1">
      <alignment horizontal="center" vertical="center"/>
      <protection locked="0" hidden="1"/>
    </xf>
    <xf numFmtId="0" fontId="26" fillId="2" borderId="7" xfId="0" applyFont="1" applyFill="1" applyBorder="1" applyAlignment="1" applyProtection="1">
      <alignment horizontal="center" vertical="center"/>
      <protection locked="0" hidden="1"/>
    </xf>
    <xf numFmtId="0" fontId="2" fillId="0" borderId="88" xfId="0" applyFont="1" applyBorder="1" applyAlignment="1" applyProtection="1">
      <alignment horizontal="center" vertical="center"/>
      <protection locked="0"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2" fillId="0" borderId="95" xfId="0" applyFont="1" applyBorder="1" applyAlignment="1" applyProtection="1">
      <alignment horizontal="center" vertical="center"/>
      <protection locked="0" hidden="1"/>
    </xf>
    <xf numFmtId="0" fontId="26" fillId="2" borderId="43" xfId="0" applyFont="1" applyFill="1" applyBorder="1" applyAlignment="1" applyProtection="1">
      <alignment horizontal="center" vertical="center"/>
      <protection locked="0" hidden="1"/>
    </xf>
    <xf numFmtId="0" fontId="2" fillId="0" borderId="104" xfId="0" applyFont="1" applyBorder="1" applyAlignment="1" applyProtection="1">
      <alignment horizontal="center" vertical="center"/>
      <protection locked="0" hidden="1"/>
    </xf>
    <xf numFmtId="0" fontId="26" fillId="2" borderId="99" xfId="0" applyFont="1" applyFill="1" applyBorder="1" applyAlignment="1" applyProtection="1">
      <alignment horizontal="center" vertical="center"/>
      <protection locked="0" hidden="1"/>
    </xf>
    <xf numFmtId="0" fontId="2" fillId="0" borderId="121" xfId="0" applyFont="1" applyBorder="1" applyAlignment="1" applyProtection="1">
      <alignment horizontal="center" vertical="center"/>
      <protection locked="0" hidden="1"/>
    </xf>
    <xf numFmtId="0" fontId="26" fillId="2" borderId="119" xfId="0" applyFont="1" applyFill="1" applyBorder="1" applyAlignment="1" applyProtection="1">
      <alignment horizontal="center" vertical="center"/>
      <protection locked="0" hidden="1"/>
    </xf>
    <xf numFmtId="0" fontId="2" fillId="13" borderId="21" xfId="1" applyFill="1" applyBorder="1" applyAlignment="1">
      <alignment horizontal="left" vertical="center"/>
    </xf>
    <xf numFmtId="0" fontId="5" fillId="13" borderId="21" xfId="1" applyFont="1" applyFill="1" applyBorder="1" applyAlignment="1" applyProtection="1">
      <alignment horizontal="left" vertical="center"/>
      <protection locked="0"/>
    </xf>
    <xf numFmtId="0" fontId="2" fillId="13" borderId="21" xfId="1" applyFill="1" applyBorder="1" applyAlignment="1">
      <alignment horizontal="center" vertical="center"/>
    </xf>
    <xf numFmtId="0" fontId="5" fillId="13" borderId="24" xfId="1" applyFont="1" applyFill="1" applyBorder="1" applyAlignment="1" applyProtection="1">
      <alignment horizontal="left" vertical="center"/>
      <protection locked="0"/>
    </xf>
    <xf numFmtId="0" fontId="26" fillId="2" borderId="43" xfId="0" applyNumberFormat="1" applyFont="1" applyFill="1" applyBorder="1" applyAlignment="1" applyProtection="1">
      <alignment horizontal="center" vertical="center"/>
      <protection locked="0" hidden="1"/>
    </xf>
    <xf numFmtId="20" fontId="0" fillId="0" borderId="0" xfId="0" applyNumberFormat="1"/>
    <xf numFmtId="49" fontId="0" fillId="0" borderId="0" xfId="0" applyNumberFormat="1"/>
    <xf numFmtId="49" fontId="27" fillId="0" borderId="122" xfId="2" applyNumberFormat="1" applyBorder="1"/>
    <xf numFmtId="49" fontId="29" fillId="0" borderId="110" xfId="2" applyNumberFormat="1" applyFont="1" applyBorder="1" applyAlignment="1">
      <alignment vertical="center"/>
    </xf>
    <xf numFmtId="49" fontId="27" fillId="0" borderId="0" xfId="2" applyNumberFormat="1" applyAlignment="1">
      <alignment vertical="center"/>
    </xf>
    <xf numFmtId="49" fontId="29" fillId="0" borderId="123" xfId="2" applyNumberFormat="1" applyFont="1" applyBorder="1" applyAlignment="1">
      <alignment vertical="center"/>
    </xf>
    <xf numFmtId="0" fontId="2" fillId="13" borderId="50" xfId="1" applyFill="1" applyBorder="1" applyAlignment="1">
      <alignment horizontal="left" vertical="center"/>
    </xf>
    <xf numFmtId="0" fontId="5" fillId="13" borderId="50" xfId="1" applyFont="1" applyFill="1" applyBorder="1" applyAlignment="1" applyProtection="1">
      <alignment horizontal="left" vertical="center"/>
      <protection locked="0"/>
    </xf>
    <xf numFmtId="0" fontId="5" fillId="3" borderId="21" xfId="1" applyFont="1" applyFill="1" applyBorder="1" applyAlignment="1">
      <alignment horizontal="left" vertical="center"/>
    </xf>
    <xf numFmtId="0" fontId="5" fillId="7" borderId="21" xfId="1" applyFont="1" applyFill="1" applyBorder="1" applyAlignment="1">
      <alignment horizontal="left" vertical="center"/>
    </xf>
    <xf numFmtId="0" fontId="5" fillId="7" borderId="21" xfId="1" applyFont="1" applyFill="1" applyBorder="1" applyAlignment="1" applyProtection="1">
      <alignment horizontal="left" vertical="center"/>
      <protection locked="0"/>
    </xf>
    <xf numFmtId="0" fontId="2" fillId="3" borderId="21" xfId="1" applyFill="1" applyBorder="1" applyAlignment="1" applyProtection="1">
      <alignment horizontal="left" vertical="center"/>
      <protection locked="0"/>
    </xf>
    <xf numFmtId="0" fontId="5" fillId="4" borderId="50" xfId="1" applyFont="1" applyFill="1" applyBorder="1" applyAlignment="1">
      <alignment horizontal="left" vertical="center"/>
    </xf>
    <xf numFmtId="0" fontId="5" fillId="4" borderId="50" xfId="1" applyFont="1" applyFill="1" applyBorder="1" applyAlignment="1" applyProtection="1">
      <alignment horizontal="left" vertical="center"/>
      <protection locked="0"/>
    </xf>
    <xf numFmtId="0" fontId="5" fillId="4" borderId="45" xfId="1" applyFont="1" applyFill="1" applyBorder="1" applyAlignment="1">
      <alignment horizontal="left" vertical="center"/>
    </xf>
    <xf numFmtId="0" fontId="5" fillId="5" borderId="50" xfId="1" applyFont="1" applyFill="1" applyBorder="1" applyAlignment="1">
      <alignment horizontal="left" vertical="center"/>
    </xf>
    <xf numFmtId="0" fontId="5" fillId="5" borderId="50" xfId="1" applyFont="1" applyFill="1" applyBorder="1" applyAlignment="1" applyProtection="1">
      <alignment horizontal="left" vertical="center"/>
      <protection locked="0"/>
    </xf>
    <xf numFmtId="0" fontId="5" fillId="5" borderId="45" xfId="1" applyFont="1" applyFill="1" applyBorder="1" applyAlignment="1">
      <alignment horizontal="left" vertical="center"/>
    </xf>
    <xf numFmtId="0" fontId="5" fillId="6" borderId="53" xfId="1" applyFont="1" applyFill="1" applyBorder="1" applyAlignment="1">
      <alignment horizontal="left" vertical="center"/>
    </xf>
    <xf numFmtId="0" fontId="5" fillId="6" borderId="53" xfId="1" applyFont="1" applyFill="1" applyBorder="1" applyAlignment="1" applyProtection="1">
      <alignment horizontal="left" vertical="center"/>
      <protection locked="0"/>
    </xf>
    <xf numFmtId="0" fontId="5" fillId="6" borderId="21" xfId="1" applyFont="1" applyFill="1" applyBorder="1" applyAlignment="1">
      <alignment horizontal="left" vertical="center"/>
    </xf>
    <xf numFmtId="0" fontId="2" fillId="6" borderId="21" xfId="1" applyFill="1" applyBorder="1" applyAlignment="1">
      <alignment horizontal="left" vertical="center"/>
    </xf>
    <xf numFmtId="0" fontId="5" fillId="6" borderId="45" xfId="1" applyFont="1" applyFill="1" applyBorder="1" applyAlignment="1">
      <alignment horizontal="left" vertical="center"/>
    </xf>
    <xf numFmtId="0" fontId="5" fillId="13" borderId="21" xfId="1" applyFont="1" applyFill="1" applyBorder="1" applyAlignment="1">
      <alignment horizontal="left" vertical="center"/>
    </xf>
    <xf numFmtId="0" fontId="5" fillId="13" borderId="24" xfId="1" applyFont="1" applyFill="1" applyBorder="1" applyAlignment="1">
      <alignment horizontal="left" vertical="center"/>
    </xf>
    <xf numFmtId="0" fontId="5" fillId="13" borderId="45" xfId="1" applyFont="1" applyFill="1" applyBorder="1" applyAlignment="1">
      <alignment horizontal="left" vertical="center"/>
    </xf>
    <xf numFmtId="0" fontId="5" fillId="7" borderId="28" xfId="1" applyFont="1" applyFill="1" applyBorder="1" applyAlignment="1" applyProtection="1">
      <alignment horizontal="center" vertical="center"/>
      <protection locked="0"/>
    </xf>
    <xf numFmtId="0" fontId="2" fillId="7" borderId="29" xfId="1" applyFill="1" applyBorder="1" applyProtection="1">
      <protection locked="0"/>
    </xf>
    <xf numFmtId="0" fontId="5" fillId="7" borderId="50" xfId="1" applyFont="1" applyFill="1" applyBorder="1" applyAlignment="1">
      <alignment horizontal="left" vertical="center"/>
    </xf>
    <xf numFmtId="0" fontId="5" fillId="7" borderId="50" xfId="1" applyFont="1" applyFill="1" applyBorder="1" applyAlignment="1" applyProtection="1">
      <alignment horizontal="left" vertical="center"/>
      <protection locked="0"/>
    </xf>
    <xf numFmtId="0" fontId="5" fillId="7" borderId="50" xfId="1" applyFont="1" applyFill="1" applyBorder="1" applyAlignment="1" applyProtection="1">
      <alignment horizontal="center" vertical="center"/>
      <protection locked="0"/>
    </xf>
    <xf numFmtId="0" fontId="5" fillId="7" borderId="50" xfId="1" applyFont="1" applyFill="1" applyBorder="1" applyAlignment="1">
      <alignment horizontal="center" vertical="center"/>
    </xf>
    <xf numFmtId="0" fontId="5" fillId="7" borderId="32" xfId="1" applyFont="1" applyFill="1" applyBorder="1" applyAlignment="1" applyProtection="1">
      <alignment horizontal="center" vertical="center"/>
      <protection locked="0"/>
    </xf>
    <xf numFmtId="0" fontId="5" fillId="7" borderId="140" xfId="1" applyFont="1" applyFill="1" applyBorder="1" applyAlignment="1">
      <alignment horizontal="center" vertical="center"/>
    </xf>
    <xf numFmtId="0" fontId="5" fillId="7" borderId="140" xfId="1" applyFont="1" applyFill="1" applyBorder="1" applyAlignment="1" applyProtection="1">
      <alignment horizontal="center" vertical="center"/>
      <protection locked="0"/>
    </xf>
    <xf numFmtId="0" fontId="5" fillId="7" borderId="140" xfId="1" applyFont="1" applyFill="1" applyBorder="1" applyAlignment="1" applyProtection="1">
      <alignment horizontal="left" vertical="center"/>
      <protection locked="0"/>
    </xf>
    <xf numFmtId="0" fontId="5" fillId="7" borderId="140" xfId="1" applyFont="1" applyFill="1" applyBorder="1" applyAlignment="1">
      <alignment horizontal="left" vertical="center"/>
    </xf>
    <xf numFmtId="0" fontId="5" fillId="7" borderId="45" xfId="1" applyFont="1" applyFill="1" applyBorder="1" applyAlignment="1" applyProtection="1">
      <alignment horizontal="left" vertical="center"/>
      <protection locked="0"/>
    </xf>
    <xf numFmtId="0" fontId="5" fillId="7" borderId="45" xfId="1" applyFont="1" applyFill="1" applyBorder="1" applyAlignment="1">
      <alignment horizontal="left" vertical="center"/>
    </xf>
    <xf numFmtId="0" fontId="5" fillId="7" borderId="45" xfId="1" applyFont="1" applyFill="1" applyBorder="1" applyAlignment="1">
      <alignment horizontal="center" vertical="center"/>
    </xf>
    <xf numFmtId="0" fontId="5" fillId="7" borderId="135" xfId="1" applyFont="1" applyFill="1" applyBorder="1" applyAlignment="1">
      <alignment horizontal="center" vertical="center"/>
    </xf>
    <xf numFmtId="0" fontId="5" fillId="7" borderId="135" xfId="1" applyFont="1" applyFill="1" applyBorder="1" applyAlignment="1" applyProtection="1">
      <alignment horizontal="center" vertical="center"/>
      <protection locked="0"/>
    </xf>
    <xf numFmtId="0" fontId="5" fillId="7" borderId="24" xfId="1" applyFont="1" applyFill="1" applyBorder="1" applyAlignment="1" applyProtection="1">
      <alignment horizontal="left" vertical="center"/>
      <protection locked="0"/>
    </xf>
    <xf numFmtId="0" fontId="5" fillId="7" borderId="24" xfId="1" applyFont="1" applyFill="1" applyBorder="1" applyAlignment="1">
      <alignment horizontal="left" vertical="center"/>
    </xf>
    <xf numFmtId="0" fontId="5" fillId="7" borderId="24" xfId="1" applyFont="1" applyFill="1" applyBorder="1" applyAlignment="1">
      <alignment horizontal="center" vertical="center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29" fillId="14" borderId="123" xfId="2" applyFont="1" applyFill="1" applyBorder="1" applyAlignment="1">
      <alignment vertical="center"/>
    </xf>
    <xf numFmtId="0" fontId="29" fillId="14" borderId="126" xfId="2" applyFont="1" applyFill="1" applyBorder="1" applyAlignment="1">
      <alignment vertical="center"/>
    </xf>
    <xf numFmtId="0" fontId="29" fillId="0" borderId="110" xfId="2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64" fontId="7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7" fillId="0" borderId="3" xfId="0" applyFont="1" applyBorder="1" applyAlignment="1" applyProtection="1">
      <alignment horizontal="center" vertical="center"/>
      <protection locked="0" hidden="1"/>
    </xf>
    <xf numFmtId="0" fontId="23" fillId="0" borderId="55" xfId="0" applyFont="1" applyBorder="1" applyAlignment="1" applyProtection="1">
      <alignment horizontal="center" vertical="center"/>
      <protection locked="0" hidden="1"/>
    </xf>
    <xf numFmtId="0" fontId="23" fillId="0" borderId="56" xfId="0" applyFont="1" applyBorder="1" applyAlignment="1" applyProtection="1">
      <alignment horizontal="center" vertical="center"/>
      <protection locked="0" hidden="1"/>
    </xf>
    <xf numFmtId="0" fontId="22" fillId="0" borderId="1" xfId="0" applyFont="1" applyBorder="1" applyAlignment="1" applyProtection="1">
      <alignment horizontal="center" vertical="center"/>
      <protection locked="0" hidden="1"/>
    </xf>
    <xf numFmtId="0" fontId="22" fillId="0" borderId="2" xfId="0" applyFont="1" applyBorder="1" applyAlignment="1" applyProtection="1">
      <alignment horizontal="center" vertical="center"/>
      <protection locked="0" hidden="1"/>
    </xf>
    <xf numFmtId="0" fontId="22" fillId="0" borderId="3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164" fontId="7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7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" fillId="0" borderId="15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16" xfId="0" applyFont="1" applyBorder="1" applyAlignment="1" applyProtection="1">
      <alignment horizontal="center" vertical="center" wrapText="1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2" fillId="0" borderId="59" xfId="0" applyFont="1" applyBorder="1" applyAlignment="1" applyProtection="1">
      <alignment horizontal="center" vertical="center"/>
      <protection locked="0" hidden="1"/>
    </xf>
    <xf numFmtId="0" fontId="2" fillId="0" borderId="61" xfId="0" applyFont="1" applyBorder="1" applyAlignment="1" applyProtection="1">
      <alignment horizontal="center" vertical="center"/>
      <protection locked="0" hidden="1"/>
    </xf>
    <xf numFmtId="0" fontId="2" fillId="0" borderId="69" xfId="0" applyFont="1" applyBorder="1" applyAlignment="1" applyProtection="1">
      <alignment horizontal="left" vertical="center"/>
      <protection locked="0" hidden="1"/>
    </xf>
    <xf numFmtId="0" fontId="11" fillId="0" borderId="69" xfId="0" applyFont="1" applyBorder="1" applyAlignment="1" applyProtection="1">
      <alignment horizontal="left" vertical="center"/>
      <protection locked="0" hidden="1"/>
    </xf>
    <xf numFmtId="0" fontId="11" fillId="0" borderId="71" xfId="0" applyFont="1" applyBorder="1" applyAlignment="1" applyProtection="1">
      <alignment horizontal="left" vertical="center"/>
      <protection locked="0" hidden="1"/>
    </xf>
    <xf numFmtId="0" fontId="2" fillId="0" borderId="74" xfId="0" applyFont="1" applyBorder="1" applyAlignment="1" applyProtection="1">
      <alignment horizontal="center" vertical="center"/>
      <protection locked="0"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2" fillId="0" borderId="73" xfId="0" applyFont="1" applyBorder="1" applyAlignment="1" applyProtection="1">
      <alignment horizontal="center" vertical="center"/>
      <protection locked="0" hidden="1"/>
    </xf>
    <xf numFmtId="0" fontId="2" fillId="0" borderId="75" xfId="0" applyFont="1" applyBorder="1" applyAlignment="1" applyProtection="1">
      <alignment horizontal="center" vertical="center"/>
      <protection locked="0" hidden="1"/>
    </xf>
    <xf numFmtId="0" fontId="2" fillId="0" borderId="68" xfId="0" applyFont="1" applyBorder="1" applyAlignment="1" applyProtection="1">
      <alignment horizontal="center" vertical="center"/>
      <protection locked="0" hidden="1"/>
    </xf>
    <xf numFmtId="0" fontId="2" fillId="0" borderId="70" xfId="0" applyFont="1" applyBorder="1" applyAlignment="1" applyProtection="1">
      <alignment horizontal="center" vertical="center"/>
      <protection locked="0" hidden="1"/>
    </xf>
    <xf numFmtId="0" fontId="2" fillId="0" borderId="60" xfId="0" applyFont="1" applyBorder="1" applyAlignment="1" applyProtection="1">
      <alignment horizontal="left" vertical="center"/>
      <protection locked="0" hidden="1"/>
    </xf>
    <xf numFmtId="0" fontId="11" fillId="0" borderId="60" xfId="0" applyFont="1" applyBorder="1" applyAlignment="1" applyProtection="1">
      <alignment horizontal="left" vertical="center"/>
      <protection locked="0" hidden="1"/>
    </xf>
    <xf numFmtId="0" fontId="11" fillId="0" borderId="62" xfId="0" applyFont="1" applyBorder="1" applyAlignment="1" applyProtection="1">
      <alignment horizontal="left" vertical="center"/>
      <protection locked="0" hidden="1"/>
    </xf>
    <xf numFmtId="0" fontId="2" fillId="0" borderId="63" xfId="0" applyFont="1" applyBorder="1" applyAlignment="1" applyProtection="1">
      <alignment horizontal="center" vertical="center"/>
      <protection locked="0" hidden="1"/>
    </xf>
    <xf numFmtId="0" fontId="2" fillId="0" borderId="64" xfId="0" applyFont="1" applyBorder="1" applyAlignment="1" applyProtection="1">
      <alignment horizontal="center" vertical="center"/>
      <protection locked="0" hidden="1"/>
    </xf>
    <xf numFmtId="0" fontId="2" fillId="0" borderId="66" xfId="0" applyFont="1" applyBorder="1" applyAlignment="1" applyProtection="1">
      <alignment horizontal="center" vertical="center"/>
      <protection locked="0" hidden="1"/>
    </xf>
    <xf numFmtId="0" fontId="2" fillId="0" borderId="78" xfId="0" applyFont="1" applyBorder="1" applyAlignment="1" applyProtection="1">
      <alignment horizontal="left" vertical="center"/>
      <protection locked="0" hidden="1"/>
    </xf>
    <xf numFmtId="0" fontId="11" fillId="0" borderId="78" xfId="0" applyFont="1" applyBorder="1" applyAlignment="1" applyProtection="1">
      <alignment horizontal="left" vertical="center"/>
      <protection locked="0" hidden="1"/>
    </xf>
    <xf numFmtId="0" fontId="11" fillId="0" borderId="80" xfId="0" applyFont="1" applyBorder="1" applyAlignment="1" applyProtection="1">
      <alignment horizontal="left" vertical="center"/>
      <protection locked="0" hidden="1"/>
    </xf>
    <xf numFmtId="0" fontId="2" fillId="0" borderId="82" xfId="0" applyFont="1" applyBorder="1" applyAlignment="1" applyProtection="1">
      <alignment horizontal="center" vertical="center"/>
      <protection locked="0" hidden="1"/>
    </xf>
    <xf numFmtId="0" fontId="2" fillId="0" borderId="81" xfId="0" applyFont="1" applyBorder="1" applyAlignment="1" applyProtection="1">
      <alignment horizontal="center" vertical="center"/>
      <protection locked="0" hidden="1"/>
    </xf>
    <xf numFmtId="0" fontId="2" fillId="0" borderId="84" xfId="0" applyFont="1" applyBorder="1" applyAlignment="1" applyProtection="1">
      <alignment horizontal="center" vertical="center"/>
      <protection locked="0" hidden="1"/>
    </xf>
    <xf numFmtId="0" fontId="2" fillId="0" borderId="77" xfId="0" applyFont="1" applyBorder="1" applyAlignment="1" applyProtection="1">
      <alignment horizontal="center" vertical="center"/>
      <protection locked="0" hidden="1"/>
    </xf>
    <xf numFmtId="0" fontId="2" fillId="0" borderId="79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86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2" fontId="2" fillId="2" borderId="87" xfId="0" applyNumberFormat="1" applyFont="1" applyFill="1" applyBorder="1" applyAlignment="1" applyProtection="1">
      <alignment horizontal="center" vertical="center"/>
      <protection locked="0" hidden="1"/>
    </xf>
    <xf numFmtId="2" fontId="2" fillId="2" borderId="88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52" xfId="0" applyFont="1" applyBorder="1" applyAlignment="1" applyProtection="1">
      <alignment horizontal="center" vertical="center"/>
      <protection locked="0" hidden="1"/>
    </xf>
    <xf numFmtId="0" fontId="11" fillId="0" borderId="88" xfId="0" applyFont="1" applyBorder="1" applyAlignment="1" applyProtection="1">
      <alignment horizontal="center" vertical="center"/>
      <protection locked="0" hidden="1"/>
    </xf>
    <xf numFmtId="0" fontId="11" fillId="0" borderId="90" xfId="0" applyFont="1" applyBorder="1" applyAlignment="1" applyProtection="1">
      <alignment horizontal="center" vertical="center"/>
      <protection locked="0" hidden="1"/>
    </xf>
    <xf numFmtId="0" fontId="11" fillId="0" borderId="91" xfId="0" applyFont="1" applyBorder="1" applyAlignment="1" applyProtection="1">
      <alignment horizontal="center" vertical="center"/>
      <protection locked="0" hidden="1"/>
    </xf>
    <xf numFmtId="0" fontId="26" fillId="2" borderId="7" xfId="0" applyFont="1" applyFill="1" applyBorder="1" applyAlignment="1" applyProtection="1">
      <alignment horizontal="center" vertical="center"/>
      <protection locked="0" hidden="1"/>
    </xf>
    <xf numFmtId="0" fontId="26" fillId="2" borderId="8" xfId="0" applyFont="1" applyFill="1" applyBorder="1" applyAlignment="1" applyProtection="1">
      <alignment horizontal="center" vertical="center"/>
      <protection locked="0" hidden="1"/>
    </xf>
    <xf numFmtId="0" fontId="2" fillId="0" borderId="88" xfId="0" applyFont="1" applyBorder="1" applyAlignment="1" applyProtection="1">
      <alignment horizontal="center" vertical="center"/>
      <protection locked="0" hidden="1"/>
    </xf>
    <xf numFmtId="0" fontId="2" fillId="0" borderId="91" xfId="0" applyFont="1" applyBorder="1" applyAlignment="1" applyProtection="1">
      <alignment horizontal="center" vertical="center"/>
      <protection locked="0" hidden="1"/>
    </xf>
    <xf numFmtId="0" fontId="25" fillId="0" borderId="52" xfId="0" applyFont="1" applyBorder="1" applyAlignment="1" applyProtection="1">
      <alignment horizontal="center" vertical="center"/>
      <protection locked="0" hidden="1"/>
    </xf>
    <xf numFmtId="0" fontId="25" fillId="0" borderId="88" xfId="0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/>
      <protection locked="0"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2" fillId="0" borderId="57" xfId="0" applyFont="1" applyBorder="1" applyAlignment="1" applyProtection="1">
      <alignment horizontal="center" vertical="center"/>
      <protection locked="0" hidden="1"/>
    </xf>
    <xf numFmtId="0" fontId="2" fillId="0" borderId="95" xfId="0" applyFont="1" applyBorder="1" applyAlignment="1" applyProtection="1">
      <alignment horizontal="center" vertical="center"/>
      <protection locked="0" hidden="1"/>
    </xf>
    <xf numFmtId="0" fontId="2" fillId="0" borderId="93" xfId="0" applyFont="1" applyBorder="1" applyAlignment="1" applyProtection="1">
      <alignment horizontal="center" vertical="center"/>
      <protection locked="0" hidden="1"/>
    </xf>
    <xf numFmtId="0" fontId="25" fillId="0" borderId="96" xfId="0" applyFont="1" applyBorder="1" applyAlignment="1" applyProtection="1">
      <alignment horizontal="center" vertical="center"/>
      <protection locked="0" hidden="1"/>
    </xf>
    <xf numFmtId="0" fontId="25" fillId="0" borderId="95" xfId="0" applyFont="1" applyBorder="1" applyAlignment="1" applyProtection="1">
      <alignment horizontal="center" vertical="center"/>
      <protection locked="0" hidden="1"/>
    </xf>
    <xf numFmtId="0" fontId="25" fillId="0" borderId="93" xfId="0" applyFont="1" applyBorder="1" applyAlignment="1" applyProtection="1">
      <alignment horizontal="center" vertical="center"/>
      <protection locked="0" hidden="1"/>
    </xf>
    <xf numFmtId="2" fontId="2" fillId="2" borderId="101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02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05" xfId="0" applyFont="1" applyBorder="1" applyAlignment="1" applyProtection="1">
      <alignment horizontal="center" vertical="center"/>
      <protection locked="0" hidden="1"/>
    </xf>
    <xf numFmtId="0" fontId="11" fillId="0" borderId="104" xfId="0" applyFont="1" applyBorder="1" applyAlignment="1" applyProtection="1">
      <alignment horizontal="center" vertical="center"/>
      <protection locked="0" hidden="1"/>
    </xf>
    <xf numFmtId="0" fontId="11" fillId="0" borderId="106" xfId="0" applyFont="1" applyBorder="1" applyAlignment="1" applyProtection="1">
      <alignment horizontal="center" vertical="center"/>
      <protection locked="0" hidden="1"/>
    </xf>
    <xf numFmtId="0" fontId="11" fillId="0" borderId="102" xfId="0" applyFont="1" applyBorder="1" applyAlignment="1" applyProtection="1">
      <alignment horizontal="center" vertical="center"/>
      <protection locked="0" hidden="1"/>
    </xf>
    <xf numFmtId="0" fontId="26" fillId="2" borderId="43" xfId="0" applyFont="1" applyFill="1" applyBorder="1" applyAlignment="1" applyProtection="1">
      <alignment horizontal="center" vertical="center"/>
      <protection locked="0" hidden="1"/>
    </xf>
    <xf numFmtId="0" fontId="26" fillId="2" borderId="108" xfId="0" applyFont="1" applyFill="1" applyBorder="1" applyAlignment="1" applyProtection="1">
      <alignment horizontal="center" vertical="center"/>
      <protection locked="0" hidden="1"/>
    </xf>
    <xf numFmtId="0" fontId="2" fillId="0" borderId="104" xfId="0" applyFont="1" applyBorder="1" applyAlignment="1" applyProtection="1">
      <alignment horizontal="center" vertical="center"/>
      <protection locked="0" hidden="1"/>
    </xf>
    <xf numFmtId="0" fontId="2" fillId="0" borderId="102" xfId="0" applyFont="1" applyBorder="1" applyAlignment="1" applyProtection="1">
      <alignment horizontal="center" vertical="center"/>
      <protection locked="0" hidden="1"/>
    </xf>
    <xf numFmtId="0" fontId="25" fillId="0" borderId="105" xfId="0" applyFont="1" applyBorder="1" applyAlignment="1" applyProtection="1">
      <alignment horizontal="center" vertical="center"/>
      <protection locked="0" hidden="1"/>
    </xf>
    <xf numFmtId="0" fontId="25" fillId="0" borderId="104" xfId="0" applyFont="1" applyBorder="1" applyAlignment="1" applyProtection="1">
      <alignment horizontal="center" vertical="center"/>
      <protection locked="0" hidden="1"/>
    </xf>
    <xf numFmtId="0" fontId="25" fillId="0" borderId="102" xfId="0" applyFont="1" applyBorder="1" applyAlignment="1" applyProtection="1">
      <alignment horizontal="center" vertical="center"/>
      <protection locked="0" hidden="1"/>
    </xf>
    <xf numFmtId="2" fontId="2" fillId="2" borderId="92" xfId="0" applyNumberFormat="1" applyFont="1" applyFill="1" applyBorder="1" applyAlignment="1" applyProtection="1">
      <alignment horizontal="center" vertical="center"/>
      <protection locked="0" hidden="1"/>
    </xf>
    <xf numFmtId="2" fontId="2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96" xfId="0" applyFont="1" applyBorder="1" applyAlignment="1" applyProtection="1">
      <alignment horizontal="center" vertical="center"/>
      <protection locked="0" hidden="1"/>
    </xf>
    <xf numFmtId="0" fontId="11" fillId="0" borderId="95" xfId="0" applyFont="1" applyBorder="1" applyAlignment="1" applyProtection="1">
      <alignment horizontal="center" vertical="center"/>
      <protection locked="0" hidden="1"/>
    </xf>
    <xf numFmtId="0" fontId="11" fillId="0" borderId="97" xfId="0" applyFont="1" applyBorder="1" applyAlignment="1" applyProtection="1">
      <alignment horizontal="center" vertical="center"/>
      <protection locked="0" hidden="1"/>
    </xf>
    <xf numFmtId="0" fontId="11" fillId="0" borderId="93" xfId="0" applyFont="1" applyBorder="1" applyAlignment="1" applyProtection="1">
      <alignment horizontal="center" vertical="center"/>
      <protection locked="0" hidden="1"/>
    </xf>
    <xf numFmtId="0" fontId="26" fillId="2" borderId="99" xfId="0" applyFont="1" applyFill="1" applyBorder="1" applyAlignment="1" applyProtection="1">
      <alignment horizontal="center" vertical="center"/>
      <protection locked="0" hidden="1"/>
    </xf>
    <xf numFmtId="0" fontId="26" fillId="2" borderId="100" xfId="0" applyFont="1" applyFill="1" applyBorder="1" applyAlignment="1" applyProtection="1">
      <alignment horizontal="center" vertical="center"/>
      <protection locked="0" hidden="1"/>
    </xf>
    <xf numFmtId="0" fontId="2" fillId="0" borderId="121" xfId="0" applyFont="1" applyBorder="1" applyAlignment="1" applyProtection="1">
      <alignment horizontal="center" vertical="center"/>
      <protection locked="0" hidden="1"/>
    </xf>
    <xf numFmtId="0" fontId="2" fillId="0" borderId="112" xfId="0" applyFont="1" applyBorder="1" applyAlignment="1" applyProtection="1">
      <alignment horizontal="center" vertical="center"/>
      <protection locked="0" hidden="1"/>
    </xf>
    <xf numFmtId="0" fontId="25" fillId="0" borderId="115" xfId="0" applyFont="1" applyBorder="1" applyAlignment="1" applyProtection="1">
      <alignment horizontal="center" vertical="center"/>
      <protection locked="0" hidden="1"/>
    </xf>
    <xf numFmtId="0" fontId="25" fillId="0" borderId="114" xfId="0" applyFont="1" applyBorder="1" applyAlignment="1" applyProtection="1">
      <alignment horizontal="center" vertical="center"/>
      <protection locked="0" hidden="1"/>
    </xf>
    <xf numFmtId="0" fontId="25" fillId="0" borderId="117" xfId="0" applyFont="1" applyBorder="1" applyAlignment="1" applyProtection="1">
      <alignment horizontal="center" vertical="center"/>
      <protection locked="0" hidden="1"/>
    </xf>
    <xf numFmtId="2" fontId="2" fillId="2" borderId="111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12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15" xfId="0" applyFont="1" applyBorder="1" applyAlignment="1" applyProtection="1">
      <alignment horizontal="center" vertical="center"/>
      <protection locked="0" hidden="1"/>
    </xf>
    <xf numFmtId="0" fontId="11" fillId="0" borderId="114" xfId="0" applyFont="1" applyBorder="1" applyAlignment="1" applyProtection="1">
      <alignment horizontal="center" vertical="center"/>
      <protection locked="0" hidden="1"/>
    </xf>
    <xf numFmtId="0" fontId="11" fillId="0" borderId="116" xfId="0" applyFont="1" applyBorder="1" applyAlignment="1" applyProtection="1">
      <alignment horizontal="center" vertical="center"/>
      <protection locked="0" hidden="1"/>
    </xf>
    <xf numFmtId="0" fontId="11" fillId="0" borderId="117" xfId="0" applyFont="1" applyBorder="1" applyAlignment="1" applyProtection="1">
      <alignment horizontal="center" vertical="center"/>
      <protection locked="0" hidden="1"/>
    </xf>
    <xf numFmtId="0" fontId="26" fillId="2" borderId="119" xfId="0" applyFont="1" applyFill="1" applyBorder="1" applyAlignment="1" applyProtection="1">
      <alignment horizontal="center" vertical="center"/>
      <protection locked="0" hidden="1"/>
    </xf>
    <xf numFmtId="0" fontId="26" fillId="2" borderId="120" xfId="0" applyFont="1" applyFill="1" applyBorder="1" applyAlignment="1" applyProtection="1">
      <alignment horizontal="center" vertical="center"/>
      <protection locked="0" hidden="1"/>
    </xf>
    <xf numFmtId="0" fontId="22" fillId="0" borderId="69" xfId="0" applyFont="1" applyBorder="1" applyAlignment="1" applyProtection="1">
      <alignment horizontal="left" vertical="center"/>
      <protection locked="0" hidden="1"/>
    </xf>
    <xf numFmtId="0" fontId="22" fillId="0" borderId="71" xfId="0" applyFont="1" applyBorder="1" applyAlignment="1" applyProtection="1">
      <alignment horizontal="left" vertical="center"/>
      <protection locked="0" hidden="1"/>
    </xf>
    <xf numFmtId="0" fontId="32" fillId="0" borderId="60" xfId="0" applyFont="1" applyBorder="1" applyAlignment="1" applyProtection="1">
      <alignment horizontal="left" vertical="center"/>
      <protection locked="0" hidden="1"/>
    </xf>
    <xf numFmtId="0" fontId="22" fillId="0" borderId="60" xfId="0" applyFont="1" applyBorder="1" applyAlignment="1" applyProtection="1">
      <alignment horizontal="left" vertical="center"/>
      <protection locked="0" hidden="1"/>
    </xf>
    <xf numFmtId="0" fontId="22" fillId="0" borderId="62" xfId="0" applyFont="1" applyBorder="1" applyAlignment="1" applyProtection="1">
      <alignment horizontal="left" vertical="center"/>
      <protection locked="0" hidden="1"/>
    </xf>
    <xf numFmtId="0" fontId="11" fillId="0" borderId="52" xfId="0" applyFont="1" applyBorder="1" applyAlignment="1" applyProtection="1">
      <alignment horizontal="left" vertical="center"/>
      <protection locked="0" hidden="1"/>
    </xf>
    <xf numFmtId="0" fontId="11" fillId="0" borderId="88" xfId="0" applyFont="1" applyBorder="1" applyAlignment="1" applyProtection="1">
      <alignment horizontal="left" vertical="center"/>
      <protection locked="0" hidden="1"/>
    </xf>
    <xf numFmtId="0" fontId="11" fillId="0" borderId="90" xfId="0" applyFont="1" applyBorder="1" applyAlignment="1" applyProtection="1">
      <alignment horizontal="left" vertical="center"/>
      <protection locked="0" hidden="1"/>
    </xf>
    <xf numFmtId="0" fontId="11" fillId="0" borderId="91" xfId="0" applyFont="1" applyBorder="1" applyAlignment="1" applyProtection="1">
      <alignment horizontal="left" vertical="center"/>
      <protection locked="0" hidden="1"/>
    </xf>
    <xf numFmtId="0" fontId="11" fillId="0" borderId="105" xfId="0" applyFont="1" applyBorder="1" applyAlignment="1" applyProtection="1">
      <alignment horizontal="left" vertical="center"/>
      <protection locked="0" hidden="1"/>
    </xf>
    <xf numFmtId="0" fontId="11" fillId="0" borderId="104" xfId="0" applyFont="1" applyBorder="1" applyAlignment="1" applyProtection="1">
      <alignment horizontal="left" vertical="center"/>
      <protection locked="0" hidden="1"/>
    </xf>
    <xf numFmtId="0" fontId="11" fillId="0" borderId="106" xfId="0" applyFont="1" applyBorder="1" applyAlignment="1" applyProtection="1">
      <alignment horizontal="left" vertical="center"/>
      <protection locked="0" hidden="1"/>
    </xf>
    <xf numFmtId="0" fontId="11" fillId="0" borderId="102" xfId="0" applyFont="1" applyBorder="1" applyAlignment="1" applyProtection="1">
      <alignment horizontal="left" vertical="center"/>
      <protection locked="0" hidden="1"/>
    </xf>
    <xf numFmtId="0" fontId="11" fillId="0" borderId="96" xfId="0" applyFont="1" applyBorder="1" applyAlignment="1" applyProtection="1">
      <alignment horizontal="left" vertical="center"/>
      <protection locked="0" hidden="1"/>
    </xf>
    <xf numFmtId="0" fontId="11" fillId="0" borderId="95" xfId="0" applyFont="1" applyBorder="1" applyAlignment="1" applyProtection="1">
      <alignment horizontal="left" vertical="center"/>
      <protection locked="0" hidden="1"/>
    </xf>
    <xf numFmtId="0" fontId="11" fillId="0" borderId="97" xfId="0" applyFont="1" applyBorder="1" applyAlignment="1" applyProtection="1">
      <alignment horizontal="left" vertical="center"/>
      <protection locked="0" hidden="1"/>
    </xf>
    <xf numFmtId="0" fontId="11" fillId="0" borderId="93" xfId="0" applyFont="1" applyBorder="1" applyAlignment="1" applyProtection="1">
      <alignment horizontal="left" vertical="center"/>
      <protection locked="0" hidden="1"/>
    </xf>
    <xf numFmtId="0" fontId="11" fillId="0" borderId="115" xfId="0" applyFont="1" applyBorder="1" applyAlignment="1" applyProtection="1">
      <alignment horizontal="left" vertical="center"/>
      <protection locked="0" hidden="1"/>
    </xf>
    <xf numFmtId="0" fontId="11" fillId="0" borderId="114" xfId="0" applyFont="1" applyBorder="1" applyAlignment="1" applyProtection="1">
      <alignment horizontal="left" vertical="center"/>
      <protection locked="0" hidden="1"/>
    </xf>
    <xf numFmtId="0" fontId="11" fillId="0" borderId="116" xfId="0" applyFont="1" applyBorder="1" applyAlignment="1" applyProtection="1">
      <alignment horizontal="left" vertical="center"/>
      <protection locked="0" hidden="1"/>
    </xf>
    <xf numFmtId="0" fontId="11" fillId="0" borderId="117" xfId="0" applyFont="1" applyBorder="1" applyAlignment="1" applyProtection="1">
      <alignment horizontal="left" vertical="center"/>
      <protection locked="0" hidden="1"/>
    </xf>
    <xf numFmtId="0" fontId="30" fillId="10" borderId="0" xfId="2" applyFont="1" applyFill="1" applyAlignment="1">
      <alignment horizontal="center" vertical="center"/>
    </xf>
    <xf numFmtId="0" fontId="0" fillId="0" borderId="78" xfId="0" applyBorder="1" applyAlignment="1" applyProtection="1">
      <alignment horizontal="left" vertical="center"/>
      <protection locked="0" hidden="1"/>
    </xf>
    <xf numFmtId="0" fontId="25" fillId="0" borderId="60" xfId="0" applyFont="1" applyBorder="1" applyAlignment="1" applyProtection="1">
      <alignment horizontal="left" vertical="center"/>
      <protection locked="0" hidden="1"/>
    </xf>
    <xf numFmtId="0" fontId="25" fillId="0" borderId="62" xfId="0" applyFont="1" applyBorder="1" applyAlignment="1" applyProtection="1">
      <alignment horizontal="left" vertical="center"/>
      <protection locked="0" hidden="1"/>
    </xf>
    <xf numFmtId="0" fontId="32" fillId="0" borderId="78" xfId="0" applyFont="1" applyBorder="1" applyAlignment="1" applyProtection="1">
      <alignment horizontal="left" vertical="center"/>
      <protection locked="0" hidden="1"/>
    </xf>
    <xf numFmtId="0" fontId="32" fillId="0" borderId="69" xfId="0" applyFont="1" applyBorder="1" applyAlignment="1" applyProtection="1">
      <alignment horizontal="left" vertical="center"/>
      <protection locked="0" hidden="1"/>
    </xf>
    <xf numFmtId="0" fontId="2" fillId="0" borderId="15" xfId="0" applyFont="1" applyBorder="1" applyAlignment="1" applyProtection="1">
      <alignment horizontal="left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0" fontId="2" fillId="0" borderId="136" xfId="0" applyFont="1" applyBorder="1" applyAlignment="1" applyProtection="1">
      <alignment horizontal="center" vertical="center"/>
      <protection locked="0" hidden="1"/>
    </xf>
    <xf numFmtId="0" fontId="2" fillId="0" borderId="138" xfId="0" applyFont="1" applyBorder="1" applyAlignment="1" applyProtection="1">
      <alignment horizontal="center" vertical="center"/>
      <protection locked="0" hidden="1"/>
    </xf>
    <xf numFmtId="0" fontId="0" fillId="0" borderId="60" xfId="0" applyBorder="1" applyAlignment="1" applyProtection="1">
      <alignment horizontal="left" vertical="center"/>
      <protection locked="0" hidden="1"/>
    </xf>
    <xf numFmtId="0" fontId="2" fillId="0" borderId="15" xfId="0" applyFont="1" applyBorder="1" applyAlignment="1" applyProtection="1">
      <alignment vertical="center"/>
      <protection locked="0" hidden="1"/>
    </xf>
    <xf numFmtId="0" fontId="2" fillId="0" borderId="2" xfId="0" applyFont="1" applyBorder="1" applyAlignment="1" applyProtection="1">
      <alignment vertical="center"/>
      <protection locked="0" hidden="1"/>
    </xf>
    <xf numFmtId="0" fontId="33" fillId="0" borderId="141" xfId="0" applyFont="1" applyBorder="1" applyAlignment="1">
      <alignment horizontal="center"/>
    </xf>
    <xf numFmtId="0" fontId="33" fillId="0" borderId="142" xfId="0" applyFont="1" applyBorder="1" applyAlignment="1">
      <alignment horizontal="center"/>
    </xf>
    <xf numFmtId="0" fontId="33" fillId="0" borderId="143" xfId="0" applyFont="1" applyBorder="1" applyAlignment="1">
      <alignment horizontal="center"/>
    </xf>
    <xf numFmtId="0" fontId="34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5">
    <cellStyle name="Normal" xfId="0" builtinId="0"/>
    <cellStyle name="Normal 2" xfId="2"/>
    <cellStyle name="Normal 3" xfId="3"/>
    <cellStyle name="Normální 2" xfId="4"/>
    <cellStyle name="normální_Presenční listina - jednotlivci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0</xdr:row>
      <xdr:rowOff>30480</xdr:rowOff>
    </xdr:from>
    <xdr:to>
      <xdr:col>9</xdr:col>
      <xdr:colOff>548640</xdr:colOff>
      <xdr:row>0</xdr:row>
      <xdr:rowOff>495300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569609E8-4E84-422C-B9BB-D0CFEE60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090" y="30480"/>
          <a:ext cx="4953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368165" y="14878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4291965" y="1744980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81915</xdr:colOff>
      <xdr:row>3</xdr:row>
      <xdr:rowOff>40005</xdr:rowOff>
    </xdr:from>
    <xdr:to>
      <xdr:col>15</xdr:col>
      <xdr:colOff>30480</xdr:colOff>
      <xdr:row>3</xdr:row>
      <xdr:rowOff>226695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215640" y="9829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577465" y="716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32385</xdr:rowOff>
    </xdr:from>
    <xdr:to>
      <xdr:col>22</xdr:col>
      <xdr:colOff>100965</xdr:colOff>
      <xdr:row>20</xdr:row>
      <xdr:rowOff>228600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337685" y="540448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4291965" y="7317105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491865" y="6936105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</xdr:colOff>
      <xdr:row>17</xdr:row>
      <xdr:rowOff>45720</xdr:rowOff>
    </xdr:from>
    <xdr:to>
      <xdr:col>12</xdr:col>
      <xdr:colOff>0</xdr:colOff>
      <xdr:row>17</xdr:row>
      <xdr:rowOff>251460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21280" y="46101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</xdr:colOff>
      <xdr:row>35</xdr:row>
      <xdr:rowOff>38100</xdr:rowOff>
    </xdr:from>
    <xdr:to>
      <xdr:col>22</xdr:col>
      <xdr:colOff>83820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4320540" y="10332720"/>
          <a:ext cx="53340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106680</xdr:colOff>
      <xdr:row>34</xdr:row>
      <xdr:rowOff>45720</xdr:rowOff>
    </xdr:from>
    <xdr:to>
      <xdr:col>17</xdr:col>
      <xdr:colOff>129540</xdr:colOff>
      <xdr:row>34</xdr:row>
      <xdr:rowOff>243840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3832860" y="1007364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30480</xdr:colOff>
      <xdr:row>33</xdr:row>
      <xdr:rowOff>30480</xdr:rowOff>
    </xdr:from>
    <xdr:to>
      <xdr:col>14</xdr:col>
      <xdr:colOff>182880</xdr:colOff>
      <xdr:row>33</xdr:row>
      <xdr:rowOff>228600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169920" y="97917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36195</xdr:colOff>
      <xdr:row>32</xdr:row>
      <xdr:rowOff>70485</xdr:rowOff>
    </xdr:from>
    <xdr:to>
      <xdr:col>11</xdr:col>
      <xdr:colOff>173355</xdr:colOff>
      <xdr:row>32</xdr:row>
      <xdr:rowOff>266700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04135" y="955738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38100</xdr:rowOff>
    </xdr:from>
    <xdr:to>
      <xdr:col>22</xdr:col>
      <xdr:colOff>110490</xdr:colOff>
      <xdr:row>50</xdr:row>
      <xdr:rowOff>234315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47210" y="1424178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38100</xdr:rowOff>
    </xdr:from>
    <xdr:to>
      <xdr:col>17</xdr:col>
      <xdr:colOff>76200</xdr:colOff>
      <xdr:row>49</xdr:row>
      <xdr:rowOff>236220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3779520" y="139750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</xdr:colOff>
      <xdr:row>48</xdr:row>
      <xdr:rowOff>30480</xdr:rowOff>
    </xdr:from>
    <xdr:to>
      <xdr:col>14</xdr:col>
      <xdr:colOff>175260</xdr:colOff>
      <xdr:row>48</xdr:row>
      <xdr:rowOff>228600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162300" y="137007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30480</xdr:colOff>
      <xdr:row>47</xdr:row>
      <xdr:rowOff>38100</xdr:rowOff>
    </xdr:from>
    <xdr:to>
      <xdr:col>11</xdr:col>
      <xdr:colOff>167640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598420" y="1343406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99822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99822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79845</xdr:colOff>
      <xdr:row>4</xdr:row>
      <xdr:rowOff>28824</xdr:rowOff>
    </xdr:from>
    <xdr:to>
      <xdr:col>17</xdr:col>
      <xdr:colOff>102705</xdr:colOff>
      <xdr:row>4</xdr:row>
      <xdr:rowOff>226944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823584" y="1221520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26836</xdr:colOff>
      <xdr:row>3</xdr:row>
      <xdr:rowOff>42076</xdr:rowOff>
    </xdr:from>
    <xdr:to>
      <xdr:col>14</xdr:col>
      <xdr:colOff>179236</xdr:colOff>
      <xdr:row>3</xdr:row>
      <xdr:rowOff>240196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0853" y="969728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583180" y="69532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44644</xdr:colOff>
      <xdr:row>20</xdr:row>
      <xdr:rowOff>46631</xdr:rowOff>
    </xdr:from>
    <xdr:to>
      <xdr:col>22</xdr:col>
      <xdr:colOff>120844</xdr:colOff>
      <xdr:row>20</xdr:row>
      <xdr:rowOff>242846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417861" y="5407135"/>
          <a:ext cx="540026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13660" y="460248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29486</xdr:colOff>
      <xdr:row>35</xdr:row>
      <xdr:rowOff>38100</xdr:rowOff>
    </xdr:from>
    <xdr:to>
      <xdr:col>22</xdr:col>
      <xdr:colOff>105686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4362947" y="10315161"/>
          <a:ext cx="540026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112975</xdr:colOff>
      <xdr:row>34</xdr:row>
      <xdr:rowOff>42076</xdr:rowOff>
    </xdr:from>
    <xdr:to>
      <xdr:col>17</xdr:col>
      <xdr:colOff>135835</xdr:colOff>
      <xdr:row>34</xdr:row>
      <xdr:rowOff>240196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3856714" y="1005409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26835</xdr:colOff>
      <xdr:row>33</xdr:row>
      <xdr:rowOff>42075</xdr:rowOff>
    </xdr:from>
    <xdr:to>
      <xdr:col>14</xdr:col>
      <xdr:colOff>179235</xdr:colOff>
      <xdr:row>33</xdr:row>
      <xdr:rowOff>240195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180852" y="9789049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11755" y="95269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47210" y="1423416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99722</xdr:colOff>
      <xdr:row>49</xdr:row>
      <xdr:rowOff>35450</xdr:rowOff>
    </xdr:from>
    <xdr:to>
      <xdr:col>17</xdr:col>
      <xdr:colOff>122582</xdr:colOff>
      <xdr:row>49</xdr:row>
      <xdr:rowOff>233570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3843461" y="1395023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33462</xdr:colOff>
      <xdr:row>48</xdr:row>
      <xdr:rowOff>55329</xdr:rowOff>
    </xdr:from>
    <xdr:to>
      <xdr:col>14</xdr:col>
      <xdr:colOff>185862</xdr:colOff>
      <xdr:row>48</xdr:row>
      <xdr:rowOff>253449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187479" y="13705068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36112</xdr:colOff>
      <xdr:row>47</xdr:row>
      <xdr:rowOff>51352</xdr:rowOff>
    </xdr:from>
    <xdr:to>
      <xdr:col>11</xdr:col>
      <xdr:colOff>173272</xdr:colOff>
      <xdr:row>47</xdr:row>
      <xdr:rowOff>257092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613660" y="13429422"/>
          <a:ext cx="521473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33461</xdr:colOff>
      <xdr:row>3</xdr:row>
      <xdr:rowOff>55328</xdr:rowOff>
    </xdr:from>
    <xdr:to>
      <xdr:col>14</xdr:col>
      <xdr:colOff>185861</xdr:colOff>
      <xdr:row>3</xdr:row>
      <xdr:rowOff>253448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478" y="982980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48370</xdr:colOff>
      <xdr:row>2</xdr:row>
      <xdr:rowOff>40005</xdr:rowOff>
    </xdr:from>
    <xdr:to>
      <xdr:col>11</xdr:col>
      <xdr:colOff>185530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625918" y="695988"/>
          <a:ext cx="521473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337685" y="54121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93097</xdr:colOff>
      <xdr:row>19</xdr:row>
      <xdr:rowOff>48702</xdr:rowOff>
    </xdr:from>
    <xdr:to>
      <xdr:col>17</xdr:col>
      <xdr:colOff>115957</xdr:colOff>
      <xdr:row>19</xdr:row>
      <xdr:rowOff>246822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3836836" y="514416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26836</xdr:colOff>
      <xdr:row>18</xdr:row>
      <xdr:rowOff>55328</xdr:rowOff>
    </xdr:from>
    <xdr:to>
      <xdr:col>14</xdr:col>
      <xdr:colOff>179236</xdr:colOff>
      <xdr:row>18</xdr:row>
      <xdr:rowOff>253448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180853" y="4885745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13660" y="460248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4335780" y="10332720"/>
          <a:ext cx="53340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11755" y="95269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47210" y="1423416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590800" y="1343406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99822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583180" y="69532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337685" y="54121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13660" y="460248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4335780" y="10332720"/>
          <a:ext cx="53340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11755" y="95269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47210" y="1423416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590800" y="1343406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368165" y="14878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1268730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10115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577465" y="716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339590" y="539305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3777615" y="51644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187065" y="49072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07945" y="46101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4337685" y="10296525"/>
          <a:ext cx="542925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3777615" y="10069830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187065" y="98126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06040" y="95173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49115" y="14184630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3777615" y="139655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187065" y="137083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585085" y="134112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51644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49072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10069830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98126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139655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137083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406265" y="14878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1268730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10115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577465" y="716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377690" y="539305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3777615" y="5164455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187065" y="49072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07945" y="46101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4375785" y="10296525"/>
          <a:ext cx="542925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3777615" y="10069830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187065" y="98126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06040" y="95173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87215" y="14184630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3777615" y="13965555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187065" y="137083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585085" y="134112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5164455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49072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10069830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98126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777615" y="13965555"/>
          <a:ext cx="4610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187065" y="137083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3" sqref="B13:J13"/>
    </sheetView>
  </sheetViews>
  <sheetFormatPr defaultRowHeight="15.75"/>
  <sheetData>
    <row r="1" spans="1:10" ht="22.5" thickTop="1" thickBot="1">
      <c r="A1" s="538" t="s">
        <v>234</v>
      </c>
      <c r="B1" s="539"/>
      <c r="C1" s="539"/>
      <c r="D1" s="539"/>
      <c r="E1" s="539"/>
      <c r="F1" s="539"/>
      <c r="G1" s="539"/>
      <c r="H1" s="539"/>
      <c r="I1" s="539"/>
      <c r="J1" s="540"/>
    </row>
    <row r="2" spans="1:10" ht="16.5" thickTop="1"/>
    <row r="3" spans="1:10">
      <c r="A3" s="541" t="s">
        <v>235</v>
      </c>
      <c r="B3" s="542" t="s">
        <v>236</v>
      </c>
      <c r="C3" s="542"/>
      <c r="D3" s="542"/>
      <c r="E3" s="542"/>
      <c r="F3" s="542"/>
      <c r="G3" s="542"/>
      <c r="H3" s="542"/>
      <c r="I3" s="542"/>
      <c r="J3" s="542"/>
    </row>
    <row r="5" spans="1:10">
      <c r="A5" s="541" t="s">
        <v>237</v>
      </c>
      <c r="B5" s="543" t="s">
        <v>242</v>
      </c>
      <c r="C5" s="543"/>
      <c r="D5" s="543"/>
      <c r="E5" s="543"/>
      <c r="F5" s="543"/>
      <c r="G5" s="543"/>
      <c r="H5" s="543"/>
      <c r="I5" s="543"/>
      <c r="J5" s="543"/>
    </row>
    <row r="7" spans="1:10">
      <c r="A7" s="541" t="s">
        <v>238</v>
      </c>
      <c r="B7" s="542" t="s">
        <v>239</v>
      </c>
      <c r="C7" s="542"/>
      <c r="D7" s="542"/>
      <c r="E7" s="542"/>
      <c r="F7" s="542"/>
      <c r="G7" s="542"/>
      <c r="H7" s="542"/>
      <c r="I7" s="542"/>
      <c r="J7" s="542"/>
    </row>
    <row r="9" spans="1:10">
      <c r="A9" s="541" t="s">
        <v>240</v>
      </c>
      <c r="B9" s="544" t="s">
        <v>244</v>
      </c>
      <c r="C9" s="544"/>
      <c r="D9" s="544"/>
      <c r="E9" s="544"/>
      <c r="F9" s="544"/>
      <c r="G9" s="544"/>
      <c r="H9" s="544"/>
      <c r="I9" s="544"/>
      <c r="J9" s="544"/>
    </row>
    <row r="10" spans="1:10">
      <c r="B10" s="544"/>
      <c r="C10" s="544"/>
      <c r="D10" s="544"/>
      <c r="E10" s="544"/>
      <c r="F10" s="544"/>
      <c r="G10" s="544"/>
      <c r="H10" s="544"/>
      <c r="I10" s="544"/>
      <c r="J10" s="544"/>
    </row>
    <row r="11" spans="1:10">
      <c r="B11" s="544"/>
      <c r="C11" s="544"/>
      <c r="D11" s="544"/>
      <c r="E11" s="544"/>
      <c r="F11" s="544"/>
      <c r="G11" s="544"/>
      <c r="H11" s="544"/>
      <c r="I11" s="544"/>
      <c r="J11" s="544"/>
    </row>
    <row r="12" spans="1:10">
      <c r="B12" s="545"/>
      <c r="C12" s="545"/>
      <c r="D12" s="545"/>
      <c r="E12" s="545"/>
      <c r="F12" s="545"/>
      <c r="G12" s="545"/>
      <c r="H12" s="545"/>
      <c r="I12" s="545"/>
      <c r="J12" s="545"/>
    </row>
    <row r="13" spans="1:10" ht="15.6" customHeight="1">
      <c r="A13" s="541" t="s">
        <v>241</v>
      </c>
      <c r="B13" s="544" t="s">
        <v>243</v>
      </c>
      <c r="C13" s="544"/>
      <c r="D13" s="544"/>
      <c r="E13" s="544"/>
      <c r="F13" s="544"/>
      <c r="G13" s="544"/>
      <c r="H13" s="544"/>
      <c r="I13" s="544"/>
      <c r="J13" s="544"/>
    </row>
    <row r="14" spans="1:10">
      <c r="B14" s="545"/>
      <c r="C14" s="545"/>
      <c r="D14" s="545"/>
      <c r="E14" s="545"/>
      <c r="F14" s="545"/>
      <c r="G14" s="545"/>
      <c r="H14" s="545"/>
      <c r="I14" s="545"/>
      <c r="J14" s="545"/>
    </row>
    <row r="15" spans="1:10">
      <c r="B15" s="545"/>
      <c r="C15" s="545"/>
      <c r="D15" s="545"/>
      <c r="E15" s="545"/>
      <c r="F15" s="545"/>
      <c r="G15" s="545"/>
      <c r="H15" s="545"/>
      <c r="I15" s="545"/>
      <c r="J15" s="545"/>
    </row>
  </sheetData>
  <mergeCells count="6">
    <mergeCell ref="A1:J1"/>
    <mergeCell ref="B3:J3"/>
    <mergeCell ref="B5:J5"/>
    <mergeCell ref="B7:J7"/>
    <mergeCell ref="B9:J11"/>
    <mergeCell ref="B13:J13"/>
  </mergeCells>
  <pageMargins left="0.7" right="0.7" top="0.78740157499999996" bottom="0.78740157499999996" header="0.3" footer="0.3"/>
  <pageSetup paperSize="9" orientation="portrait" r:id="rId1"/>
  <headerFooter>
    <oddHeader>&amp;C&amp;"Calibri"&amp;10&amp;KFF8C00C2 -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461"/>
  <sheetViews>
    <sheetView view="pageBreakPreview" zoomScaleNormal="100" zoomScaleSheetLayoutView="100" workbookViewId="0">
      <pane ySplit="5" topLeftCell="A6" activePane="bottomLeft" state="frozen"/>
      <selection pane="bottomLeft" activeCell="D31" sqref="D31"/>
    </sheetView>
  </sheetViews>
  <sheetFormatPr defaultColWidth="9" defaultRowHeight="15.75"/>
  <cols>
    <col min="1" max="1" width="6.625" style="2" customWidth="1"/>
    <col min="2" max="2" width="2.125" style="2" customWidth="1"/>
    <col min="3" max="3" width="18.25" style="2" customWidth="1"/>
    <col min="4" max="4" width="20" style="2" customWidth="1"/>
    <col min="5" max="5" width="5.75" style="2" customWidth="1"/>
    <col min="6" max="8" width="6.625" style="2" customWidth="1"/>
    <col min="9" max="9" width="6.125" style="2" customWidth="1"/>
    <col min="10" max="10" width="7.625" style="2" customWidth="1"/>
    <col min="11" max="16384" width="9" style="2"/>
  </cols>
  <sheetData>
    <row r="1" spans="1:16" ht="40.5" customHeight="1" thickTop="1" thickBot="1">
      <c r="A1" s="365" t="s">
        <v>0</v>
      </c>
      <c r="B1" s="366"/>
      <c r="C1" s="366"/>
      <c r="D1" s="366"/>
      <c r="E1" s="366"/>
      <c r="F1" s="366"/>
      <c r="G1" s="366"/>
      <c r="H1" s="366"/>
      <c r="I1" s="366"/>
      <c r="J1" s="367"/>
      <c r="K1" s="1"/>
      <c r="L1" s="1"/>
      <c r="M1" s="1"/>
    </row>
    <row r="2" spans="1:16" ht="30" customHeight="1" thickTop="1" thickBot="1">
      <c r="A2" s="368" t="s">
        <v>1</v>
      </c>
      <c r="B2" s="369"/>
      <c r="C2" s="370" t="s">
        <v>222</v>
      </c>
      <c r="D2" s="370"/>
      <c r="E2" s="370"/>
      <c r="F2" s="370"/>
      <c r="G2" s="371" t="s">
        <v>153</v>
      </c>
      <c r="H2" s="370"/>
      <c r="I2" s="370"/>
      <c r="J2" s="372"/>
      <c r="K2" s="1"/>
      <c r="L2" s="1"/>
      <c r="M2" s="1"/>
    </row>
    <row r="3" spans="1:16" ht="26.25" thickTop="1" thickBot="1">
      <c r="A3" s="373" t="s">
        <v>2</v>
      </c>
      <c r="B3" s="374"/>
      <c r="C3" s="375" t="s">
        <v>3</v>
      </c>
      <c r="D3" s="376"/>
      <c r="E3" s="377" t="s">
        <v>4</v>
      </c>
      <c r="F3" s="378"/>
      <c r="G3" s="378"/>
      <c r="H3" s="379" t="s">
        <v>5</v>
      </c>
      <c r="I3" s="380"/>
      <c r="J3" s="381"/>
      <c r="L3" s="1"/>
      <c r="M3" s="1"/>
    </row>
    <row r="4" spans="1:16" ht="28.5" customHeight="1" thickTop="1" thickBot="1">
      <c r="A4" s="382" t="s">
        <v>6</v>
      </c>
      <c r="B4" s="383"/>
      <c r="C4" s="384">
        <v>45584</v>
      </c>
      <c r="D4" s="384"/>
      <c r="E4" s="385" t="s">
        <v>7</v>
      </c>
      <c r="F4" s="386"/>
      <c r="G4" s="386"/>
      <c r="H4" s="387" t="s">
        <v>166</v>
      </c>
      <c r="I4" s="387"/>
      <c r="J4" s="388"/>
    </row>
    <row r="5" spans="1:16" ht="24" customHeight="1" thickTop="1" thickBot="1">
      <c r="A5" s="3" t="s">
        <v>8</v>
      </c>
      <c r="B5" s="389" t="s">
        <v>9</v>
      </c>
      <c r="C5" s="390"/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5" t="s">
        <v>16</v>
      </c>
    </row>
    <row r="6" spans="1:16" ht="18" customHeight="1" thickTop="1">
      <c r="A6" s="6">
        <v>1</v>
      </c>
      <c r="B6" s="7"/>
      <c r="C6" s="277" t="s">
        <v>17</v>
      </c>
      <c r="D6" s="327" t="s">
        <v>18</v>
      </c>
      <c r="E6" s="10">
        <v>2007</v>
      </c>
      <c r="F6" s="8" t="s">
        <v>66</v>
      </c>
      <c r="G6" s="8"/>
      <c r="H6" s="9"/>
      <c r="I6" s="10"/>
      <c r="J6" s="11"/>
    </row>
    <row r="7" spans="1:16" ht="18" customHeight="1">
      <c r="A7" s="6">
        <v>2</v>
      </c>
      <c r="B7" s="12"/>
      <c r="C7" s="324" t="s">
        <v>30</v>
      </c>
      <c r="D7" s="221" t="s">
        <v>18</v>
      </c>
      <c r="E7" s="14">
        <v>2010</v>
      </c>
      <c r="F7" s="13" t="s">
        <v>23</v>
      </c>
      <c r="G7" s="13"/>
      <c r="H7" s="14"/>
      <c r="I7" s="14"/>
      <c r="J7" s="15"/>
    </row>
    <row r="8" spans="1:16" ht="18" customHeight="1">
      <c r="A8" s="6">
        <v>3</v>
      </c>
      <c r="B8" s="12"/>
      <c r="C8" s="277" t="s">
        <v>21</v>
      </c>
      <c r="D8" s="221" t="s">
        <v>22</v>
      </c>
      <c r="E8" s="14">
        <v>2008</v>
      </c>
      <c r="F8" s="8" t="s">
        <v>26</v>
      </c>
      <c r="G8" s="8"/>
      <c r="H8" s="14"/>
      <c r="I8" s="14"/>
      <c r="J8" s="11"/>
    </row>
    <row r="9" spans="1:16" ht="18" customHeight="1" thickBot="1">
      <c r="A9" s="16">
        <v>4</v>
      </c>
      <c r="B9" s="17"/>
      <c r="C9" s="278" t="s">
        <v>24</v>
      </c>
      <c r="D9" s="222" t="s">
        <v>25</v>
      </c>
      <c r="E9" s="38">
        <v>2006</v>
      </c>
      <c r="F9" s="37" t="s">
        <v>20</v>
      </c>
      <c r="G9" s="37"/>
      <c r="H9" s="38"/>
      <c r="I9" s="38"/>
      <c r="J9" s="39"/>
    </row>
    <row r="10" spans="1:16" ht="18" customHeight="1">
      <c r="A10" s="19">
        <v>5</v>
      </c>
      <c r="B10" s="20"/>
      <c r="C10" s="277" t="s">
        <v>132</v>
      </c>
      <c r="D10" s="327" t="s">
        <v>22</v>
      </c>
      <c r="E10" s="10">
        <v>2008</v>
      </c>
      <c r="F10" s="8" t="s">
        <v>26</v>
      </c>
      <c r="G10" s="21"/>
      <c r="H10" s="22"/>
      <c r="I10" s="22"/>
      <c r="J10" s="23"/>
    </row>
    <row r="11" spans="1:16" ht="18" customHeight="1">
      <c r="A11" s="24">
        <v>6</v>
      </c>
      <c r="B11" s="25"/>
      <c r="C11" s="324" t="s">
        <v>36</v>
      </c>
      <c r="D11" s="221" t="s">
        <v>37</v>
      </c>
      <c r="E11" s="14">
        <v>2008</v>
      </c>
      <c r="F11" s="13" t="s">
        <v>26</v>
      </c>
      <c r="G11" s="13"/>
      <c r="H11" s="14"/>
      <c r="I11" s="14"/>
      <c r="J11" s="15"/>
      <c r="O11" s="26"/>
      <c r="P11" s="26"/>
    </row>
    <row r="12" spans="1:16" ht="18" customHeight="1">
      <c r="A12" s="24">
        <v>7</v>
      </c>
      <c r="B12" s="25"/>
      <c r="C12" s="277" t="s">
        <v>133</v>
      </c>
      <c r="D12" s="221" t="s">
        <v>137</v>
      </c>
      <c r="E12" s="14">
        <v>2008</v>
      </c>
      <c r="F12" s="8" t="s">
        <v>26</v>
      </c>
      <c r="G12" s="8"/>
      <c r="H12" s="14"/>
      <c r="I12" s="14"/>
      <c r="J12" s="11"/>
      <c r="O12" s="27"/>
      <c r="P12" s="27"/>
    </row>
    <row r="13" spans="1:16" ht="18" customHeight="1" thickBot="1">
      <c r="A13" s="28">
        <v>8</v>
      </c>
      <c r="B13" s="29"/>
      <c r="C13" s="278" t="s">
        <v>43</v>
      </c>
      <c r="D13" s="222" t="s">
        <v>28</v>
      </c>
      <c r="E13" s="38">
        <v>2009</v>
      </c>
      <c r="F13" s="37" t="s">
        <v>19</v>
      </c>
      <c r="G13" s="37"/>
      <c r="H13" s="38"/>
      <c r="I13" s="38"/>
      <c r="J13" s="39"/>
      <c r="O13" s="27"/>
      <c r="P13" s="27"/>
    </row>
    <row r="14" spans="1:16" ht="18" customHeight="1">
      <c r="A14" s="30">
        <v>9</v>
      </c>
      <c r="B14" s="31"/>
      <c r="C14" s="277" t="s">
        <v>33</v>
      </c>
      <c r="D14" s="327" t="s">
        <v>28</v>
      </c>
      <c r="E14" s="10">
        <v>2006</v>
      </c>
      <c r="F14" s="8" t="s">
        <v>20</v>
      </c>
      <c r="G14" s="21"/>
      <c r="H14" s="22"/>
      <c r="I14" s="22"/>
      <c r="J14" s="32"/>
      <c r="O14" s="27"/>
      <c r="P14" s="27"/>
    </row>
    <row r="15" spans="1:16" ht="18" customHeight="1">
      <c r="A15" s="6">
        <v>10</v>
      </c>
      <c r="B15" s="25"/>
      <c r="C15" s="324" t="s">
        <v>38</v>
      </c>
      <c r="D15" s="221" t="s">
        <v>18</v>
      </c>
      <c r="E15" s="14">
        <v>2010</v>
      </c>
      <c r="F15" s="13" t="s">
        <v>23</v>
      </c>
      <c r="G15" s="13"/>
      <c r="H15" s="14"/>
      <c r="I15" s="14"/>
      <c r="J15" s="11"/>
      <c r="O15" s="27"/>
      <c r="P15" s="27"/>
    </row>
    <row r="16" spans="1:16" ht="18" customHeight="1">
      <c r="A16" s="6">
        <v>11</v>
      </c>
      <c r="B16" s="25"/>
      <c r="C16" s="277" t="s">
        <v>140</v>
      </c>
      <c r="D16" s="221" t="s">
        <v>191</v>
      </c>
      <c r="E16" s="14">
        <v>2008</v>
      </c>
      <c r="F16" s="8" t="s">
        <v>26</v>
      </c>
      <c r="G16" s="13"/>
      <c r="H16" s="14"/>
      <c r="I16" s="14"/>
      <c r="J16" s="11"/>
      <c r="P16" s="27"/>
    </row>
    <row r="17" spans="1:16" ht="18" customHeight="1" thickBot="1">
      <c r="A17" s="16">
        <v>12</v>
      </c>
      <c r="B17" s="33"/>
      <c r="C17" s="278" t="s">
        <v>198</v>
      </c>
      <c r="D17" s="222" t="s">
        <v>28</v>
      </c>
      <c r="E17" s="38">
        <v>2009</v>
      </c>
      <c r="F17" s="37" t="s">
        <v>19</v>
      </c>
      <c r="G17" s="37"/>
      <c r="H17" s="38"/>
      <c r="I17" s="38"/>
      <c r="J17" s="18"/>
      <c r="P17" s="26"/>
    </row>
    <row r="18" spans="1:16" ht="18" customHeight="1">
      <c r="A18" s="34">
        <v>13</v>
      </c>
      <c r="B18" s="20"/>
      <c r="C18" s="277" t="s">
        <v>35</v>
      </c>
      <c r="D18" s="327" t="s">
        <v>37</v>
      </c>
      <c r="E18" s="10">
        <v>2008</v>
      </c>
      <c r="F18" s="8" t="s">
        <v>26</v>
      </c>
      <c r="G18" s="21"/>
      <c r="H18" s="22"/>
      <c r="I18" s="22"/>
      <c r="J18" s="35"/>
      <c r="P18" s="27"/>
    </row>
    <row r="19" spans="1:16" ht="18" customHeight="1">
      <c r="A19" s="6">
        <v>14</v>
      </c>
      <c r="B19" s="25"/>
      <c r="C19" s="324" t="s">
        <v>60</v>
      </c>
      <c r="D19" s="221" t="s">
        <v>18</v>
      </c>
      <c r="E19" s="14">
        <v>2012</v>
      </c>
      <c r="F19" s="13" t="s">
        <v>31</v>
      </c>
      <c r="G19" s="13"/>
      <c r="H19" s="14"/>
      <c r="I19" s="14"/>
      <c r="J19" s="11"/>
      <c r="P19" s="27"/>
    </row>
    <row r="20" spans="1:16" ht="18" customHeight="1">
      <c r="A20" s="6">
        <v>15</v>
      </c>
      <c r="B20" s="25"/>
      <c r="C20" s="277" t="s">
        <v>48</v>
      </c>
      <c r="D20" s="221" t="s">
        <v>32</v>
      </c>
      <c r="E20" s="14">
        <v>2006</v>
      </c>
      <c r="F20" s="8" t="s">
        <v>20</v>
      </c>
      <c r="G20" s="13"/>
      <c r="H20" s="14"/>
      <c r="I20" s="14"/>
      <c r="J20" s="11"/>
      <c r="P20" s="26"/>
    </row>
    <row r="21" spans="1:16" ht="18" customHeight="1" thickBot="1">
      <c r="A21" s="36">
        <v>16</v>
      </c>
      <c r="B21" s="29"/>
      <c r="C21" s="278" t="s">
        <v>139</v>
      </c>
      <c r="D21" s="222" t="s">
        <v>47</v>
      </c>
      <c r="E21" s="38">
        <v>2008</v>
      </c>
      <c r="F21" s="37" t="s">
        <v>26</v>
      </c>
      <c r="G21" s="37"/>
      <c r="H21" s="38"/>
      <c r="I21" s="38"/>
      <c r="J21" s="39"/>
      <c r="P21" s="27"/>
    </row>
    <row r="22" spans="1:16" ht="18" customHeight="1">
      <c r="A22" s="40">
        <v>17</v>
      </c>
      <c r="B22" s="41"/>
      <c r="C22" s="328" t="s">
        <v>27</v>
      </c>
      <c r="D22" s="329" t="s">
        <v>28</v>
      </c>
      <c r="E22" s="95">
        <v>2007</v>
      </c>
      <c r="F22" s="94" t="s">
        <v>66</v>
      </c>
      <c r="G22" s="94"/>
      <c r="H22" s="95"/>
      <c r="I22" s="95"/>
      <c r="J22" s="44"/>
      <c r="P22" s="26"/>
    </row>
    <row r="23" spans="1:16" ht="18" customHeight="1">
      <c r="A23" s="45">
        <v>18</v>
      </c>
      <c r="B23" s="46"/>
      <c r="C23" s="223" t="s">
        <v>135</v>
      </c>
      <c r="D23" s="279" t="s">
        <v>191</v>
      </c>
      <c r="E23" s="43">
        <v>2012</v>
      </c>
      <c r="F23" s="42" t="s">
        <v>29</v>
      </c>
      <c r="G23" s="42"/>
      <c r="H23" s="43"/>
      <c r="I23" s="43"/>
      <c r="J23" s="47"/>
      <c r="P23" s="26"/>
    </row>
    <row r="24" spans="1:16" ht="18" customHeight="1">
      <c r="A24" s="45">
        <v>19</v>
      </c>
      <c r="B24" s="46"/>
      <c r="C24" s="223" t="s">
        <v>52</v>
      </c>
      <c r="D24" s="279" t="s">
        <v>46</v>
      </c>
      <c r="E24" s="43">
        <v>2010</v>
      </c>
      <c r="F24" s="42" t="s">
        <v>40</v>
      </c>
      <c r="G24" s="42"/>
      <c r="H24" s="43"/>
      <c r="I24" s="43"/>
      <c r="J24" s="47"/>
      <c r="P24" s="26"/>
    </row>
    <row r="25" spans="1:16" ht="18" customHeight="1" thickBot="1">
      <c r="A25" s="48">
        <v>20</v>
      </c>
      <c r="B25" s="49"/>
      <c r="C25" s="330" t="s">
        <v>57</v>
      </c>
      <c r="D25" s="280" t="s">
        <v>58</v>
      </c>
      <c r="E25" s="51">
        <v>2006</v>
      </c>
      <c r="F25" s="50" t="s">
        <v>66</v>
      </c>
      <c r="G25" s="50"/>
      <c r="H25" s="51"/>
      <c r="I25" s="51"/>
      <c r="J25" s="54"/>
      <c r="P25" s="26"/>
    </row>
    <row r="26" spans="1:16" ht="18" customHeight="1">
      <c r="A26" s="40">
        <v>21</v>
      </c>
      <c r="B26" s="41"/>
      <c r="C26" s="328" t="s">
        <v>51</v>
      </c>
      <c r="D26" s="329" t="s">
        <v>46</v>
      </c>
      <c r="E26" s="95">
        <v>2011</v>
      </c>
      <c r="F26" s="94" t="s">
        <v>40</v>
      </c>
      <c r="G26" s="94"/>
      <c r="H26" s="95"/>
      <c r="I26" s="95"/>
      <c r="J26" s="44"/>
      <c r="P26" s="26"/>
    </row>
    <row r="27" spans="1:16" ht="18" customHeight="1">
      <c r="A27" s="45">
        <v>22</v>
      </c>
      <c r="B27" s="46"/>
      <c r="C27" s="223" t="s">
        <v>34</v>
      </c>
      <c r="D27" s="279" t="s">
        <v>28</v>
      </c>
      <c r="E27" s="43">
        <v>2006</v>
      </c>
      <c r="F27" s="42" t="s">
        <v>20</v>
      </c>
      <c r="G27" s="42"/>
      <c r="H27" s="43"/>
      <c r="I27" s="43"/>
      <c r="J27" s="47"/>
    </row>
    <row r="28" spans="1:16" ht="18" customHeight="1">
      <c r="A28" s="45">
        <v>23</v>
      </c>
      <c r="B28" s="46"/>
      <c r="C28" s="223" t="s">
        <v>138</v>
      </c>
      <c r="D28" s="279" t="s">
        <v>37</v>
      </c>
      <c r="E28" s="43">
        <v>2011</v>
      </c>
      <c r="F28" s="42" t="s">
        <v>40</v>
      </c>
      <c r="G28" s="42"/>
      <c r="H28" s="43"/>
      <c r="I28" s="43"/>
      <c r="J28" s="47"/>
    </row>
    <row r="29" spans="1:16" ht="18" customHeight="1" thickBot="1">
      <c r="A29" s="52">
        <v>24</v>
      </c>
      <c r="B29" s="53"/>
      <c r="C29" s="330" t="s">
        <v>45</v>
      </c>
      <c r="D29" s="280" t="s">
        <v>46</v>
      </c>
      <c r="E29" s="51">
        <v>2010</v>
      </c>
      <c r="F29" s="50" t="s">
        <v>40</v>
      </c>
      <c r="G29" s="50"/>
      <c r="H29" s="51"/>
      <c r="I29" s="51"/>
      <c r="J29" s="54"/>
    </row>
    <row r="30" spans="1:16" ht="18" customHeight="1">
      <c r="A30" s="55">
        <v>25</v>
      </c>
      <c r="B30" s="56"/>
      <c r="C30" s="328" t="s">
        <v>148</v>
      </c>
      <c r="D30" s="329" t="s">
        <v>28</v>
      </c>
      <c r="E30" s="95">
        <v>2011</v>
      </c>
      <c r="F30" s="94" t="s">
        <v>23</v>
      </c>
      <c r="G30" s="94"/>
      <c r="H30" s="95"/>
      <c r="I30" s="95"/>
      <c r="J30" s="44"/>
    </row>
    <row r="31" spans="1:16" ht="18" customHeight="1">
      <c r="A31" s="45">
        <v>26</v>
      </c>
      <c r="B31" s="46"/>
      <c r="C31" s="223" t="s">
        <v>65</v>
      </c>
      <c r="D31" s="279" t="s">
        <v>53</v>
      </c>
      <c r="E31" s="43">
        <v>2011</v>
      </c>
      <c r="F31" s="42" t="s">
        <v>23</v>
      </c>
      <c r="G31" s="42"/>
      <c r="H31" s="43"/>
      <c r="I31" s="43"/>
      <c r="J31" s="47"/>
    </row>
    <row r="32" spans="1:16" ht="18" customHeight="1">
      <c r="A32" s="48">
        <v>27</v>
      </c>
      <c r="B32" s="49"/>
      <c r="C32" s="223" t="s">
        <v>152</v>
      </c>
      <c r="D32" s="279" t="s">
        <v>44</v>
      </c>
      <c r="E32" s="43">
        <v>2011</v>
      </c>
      <c r="F32" s="42" t="s">
        <v>23</v>
      </c>
      <c r="G32" s="42"/>
      <c r="H32" s="43"/>
      <c r="I32" s="43"/>
      <c r="J32" s="47"/>
    </row>
    <row r="33" spans="1:10" ht="18" customHeight="1" thickBot="1">
      <c r="A33" s="52">
        <v>28</v>
      </c>
      <c r="B33" s="53"/>
      <c r="C33" s="330" t="s">
        <v>134</v>
      </c>
      <c r="D33" s="280" t="s">
        <v>46</v>
      </c>
      <c r="E33" s="51">
        <v>2010</v>
      </c>
      <c r="F33" s="50" t="s">
        <v>40</v>
      </c>
      <c r="G33" s="50"/>
      <c r="H33" s="51"/>
      <c r="I33" s="51"/>
      <c r="J33" s="54"/>
    </row>
    <row r="34" spans="1:10" ht="18" customHeight="1">
      <c r="A34" s="40">
        <v>29</v>
      </c>
      <c r="B34" s="41"/>
      <c r="C34" s="328" t="s">
        <v>42</v>
      </c>
      <c r="D34" s="329" t="s">
        <v>22</v>
      </c>
      <c r="E34" s="95">
        <v>2011</v>
      </c>
      <c r="F34" s="94" t="s">
        <v>23</v>
      </c>
      <c r="G34" s="94"/>
      <c r="H34" s="95"/>
      <c r="I34" s="95"/>
      <c r="J34" s="44"/>
    </row>
    <row r="35" spans="1:10" ht="18" customHeight="1">
      <c r="A35" s="45">
        <v>30</v>
      </c>
      <c r="B35" s="46"/>
      <c r="C35" s="223" t="s">
        <v>63</v>
      </c>
      <c r="D35" s="279" t="s">
        <v>37</v>
      </c>
      <c r="E35" s="43">
        <v>2013</v>
      </c>
      <c r="F35" s="42" t="s">
        <v>31</v>
      </c>
      <c r="G35" s="42"/>
      <c r="H35" s="43"/>
      <c r="I35" s="43"/>
      <c r="J35" s="47"/>
    </row>
    <row r="36" spans="1:10" ht="18" customHeight="1">
      <c r="A36" s="55">
        <v>31</v>
      </c>
      <c r="B36" s="57"/>
      <c r="C36" s="223" t="s">
        <v>55</v>
      </c>
      <c r="D36" s="279" t="s">
        <v>47</v>
      </c>
      <c r="E36" s="43">
        <v>2006</v>
      </c>
      <c r="F36" s="42" t="s">
        <v>66</v>
      </c>
      <c r="G36" s="42"/>
      <c r="H36" s="43"/>
      <c r="I36" s="43"/>
      <c r="J36" s="47"/>
    </row>
    <row r="37" spans="1:10" ht="18" customHeight="1" thickBot="1">
      <c r="A37" s="52">
        <v>32</v>
      </c>
      <c r="B37" s="53"/>
      <c r="C37" s="330" t="s">
        <v>147</v>
      </c>
      <c r="D37" s="280" t="s">
        <v>28</v>
      </c>
      <c r="E37" s="51">
        <v>2007</v>
      </c>
      <c r="F37" s="50" t="s">
        <v>20</v>
      </c>
      <c r="G37" s="50"/>
      <c r="H37" s="51"/>
      <c r="I37" s="51"/>
      <c r="J37" s="54"/>
    </row>
    <row r="38" spans="1:10" ht="18" customHeight="1">
      <c r="A38" s="58">
        <v>33</v>
      </c>
      <c r="B38" s="59"/>
      <c r="C38" s="331" t="s">
        <v>68</v>
      </c>
      <c r="D38" s="332" t="s">
        <v>28</v>
      </c>
      <c r="E38" s="97">
        <v>2009</v>
      </c>
      <c r="F38" s="96" t="s">
        <v>26</v>
      </c>
      <c r="G38" s="96"/>
      <c r="H38" s="97"/>
      <c r="I38" s="97"/>
      <c r="J38" s="71"/>
    </row>
    <row r="39" spans="1:10" ht="18" customHeight="1">
      <c r="A39" s="62">
        <v>34</v>
      </c>
      <c r="B39" s="63"/>
      <c r="C39" s="224" t="s">
        <v>62</v>
      </c>
      <c r="D39" s="281" t="s">
        <v>37</v>
      </c>
      <c r="E39" s="61">
        <v>2011</v>
      </c>
      <c r="F39" s="60" t="s">
        <v>23</v>
      </c>
      <c r="G39" s="60"/>
      <c r="H39" s="61"/>
      <c r="I39" s="61"/>
      <c r="J39" s="64"/>
    </row>
    <row r="40" spans="1:10" ht="18" customHeight="1">
      <c r="A40" s="58">
        <v>35</v>
      </c>
      <c r="B40" s="63"/>
      <c r="C40" s="224" t="s">
        <v>199</v>
      </c>
      <c r="D40" s="281" t="s">
        <v>46</v>
      </c>
      <c r="E40" s="61">
        <v>2011</v>
      </c>
      <c r="F40" s="60" t="s">
        <v>23</v>
      </c>
      <c r="G40" s="60"/>
      <c r="H40" s="61"/>
      <c r="I40" s="61"/>
      <c r="J40" s="64"/>
    </row>
    <row r="41" spans="1:10" ht="18" customHeight="1" thickBot="1">
      <c r="A41" s="65">
        <v>36</v>
      </c>
      <c r="B41" s="66"/>
      <c r="C41" s="333" t="s">
        <v>56</v>
      </c>
      <c r="D41" s="225" t="s">
        <v>44</v>
      </c>
      <c r="E41" s="68">
        <v>2008</v>
      </c>
      <c r="F41" s="67" t="s">
        <v>26</v>
      </c>
      <c r="G41" s="67"/>
      <c r="H41" s="68"/>
      <c r="I41" s="68"/>
      <c r="J41" s="74"/>
    </row>
    <row r="42" spans="1:10" ht="18" customHeight="1">
      <c r="A42" s="69">
        <v>37</v>
      </c>
      <c r="B42" s="70"/>
      <c r="C42" s="331" t="s">
        <v>41</v>
      </c>
      <c r="D42" s="332" t="s">
        <v>28</v>
      </c>
      <c r="E42" s="97">
        <v>2009</v>
      </c>
      <c r="F42" s="96" t="s">
        <v>19</v>
      </c>
      <c r="G42" s="96"/>
      <c r="H42" s="97"/>
      <c r="I42" s="97"/>
      <c r="J42" s="71"/>
    </row>
    <row r="43" spans="1:10" ht="18" customHeight="1">
      <c r="A43" s="58">
        <v>38</v>
      </c>
      <c r="B43" s="63"/>
      <c r="C43" s="224" t="s">
        <v>136</v>
      </c>
      <c r="D43" s="281" t="s">
        <v>25</v>
      </c>
      <c r="E43" s="61">
        <v>2007</v>
      </c>
      <c r="F43" s="60" t="s">
        <v>20</v>
      </c>
      <c r="G43" s="60"/>
      <c r="H43" s="61"/>
      <c r="I43" s="61"/>
      <c r="J43" s="64"/>
    </row>
    <row r="44" spans="1:10" ht="18" customHeight="1">
      <c r="A44" s="62">
        <v>39</v>
      </c>
      <c r="B44" s="63"/>
      <c r="C44" s="224" t="s">
        <v>149</v>
      </c>
      <c r="D44" s="281" t="s">
        <v>18</v>
      </c>
      <c r="E44" s="61">
        <v>2014</v>
      </c>
      <c r="F44" s="60" t="s">
        <v>69</v>
      </c>
      <c r="G44" s="60"/>
      <c r="H44" s="61"/>
      <c r="I44" s="61"/>
      <c r="J44" s="64"/>
    </row>
    <row r="45" spans="1:10" ht="18" customHeight="1" thickBot="1">
      <c r="A45" s="72">
        <v>40</v>
      </c>
      <c r="B45" s="73"/>
      <c r="C45" s="333" t="s">
        <v>167</v>
      </c>
      <c r="D45" s="225" t="s">
        <v>28</v>
      </c>
      <c r="E45" s="68">
        <v>2008</v>
      </c>
      <c r="F45" s="67" t="s">
        <v>26</v>
      </c>
      <c r="G45" s="67"/>
      <c r="H45" s="68"/>
      <c r="I45" s="68"/>
      <c r="J45" s="74"/>
    </row>
    <row r="46" spans="1:10" ht="18" customHeight="1">
      <c r="A46" s="58">
        <v>41</v>
      </c>
      <c r="B46" s="59"/>
      <c r="C46" s="331" t="s">
        <v>143</v>
      </c>
      <c r="D46" s="332" t="s">
        <v>28</v>
      </c>
      <c r="E46" s="97">
        <v>2008</v>
      </c>
      <c r="F46" s="96" t="s">
        <v>26</v>
      </c>
      <c r="G46" s="96"/>
      <c r="H46" s="97"/>
      <c r="I46" s="97"/>
      <c r="J46" s="71"/>
    </row>
    <row r="47" spans="1:10" ht="18" customHeight="1">
      <c r="A47" s="58">
        <v>42</v>
      </c>
      <c r="B47" s="63"/>
      <c r="C47" s="224" t="s">
        <v>144</v>
      </c>
      <c r="D47" s="281" t="s">
        <v>28</v>
      </c>
      <c r="E47" s="61">
        <v>2011</v>
      </c>
      <c r="F47" s="60" t="s">
        <v>40</v>
      </c>
      <c r="G47" s="60"/>
      <c r="H47" s="61"/>
      <c r="I47" s="61"/>
      <c r="J47" s="64"/>
    </row>
    <row r="48" spans="1:10" ht="18" customHeight="1">
      <c r="A48" s="58">
        <v>43</v>
      </c>
      <c r="B48" s="63"/>
      <c r="C48" s="224" t="s">
        <v>142</v>
      </c>
      <c r="D48" s="281" t="s">
        <v>37</v>
      </c>
      <c r="E48" s="61">
        <v>2008</v>
      </c>
      <c r="F48" s="60" t="s">
        <v>19</v>
      </c>
      <c r="G48" s="60"/>
      <c r="H48" s="61"/>
      <c r="I48" s="61"/>
      <c r="J48" s="64"/>
    </row>
    <row r="49" spans="1:10" ht="18" customHeight="1" thickBot="1">
      <c r="A49" s="75">
        <v>44</v>
      </c>
      <c r="B49" s="66"/>
      <c r="C49" s="333" t="s">
        <v>70</v>
      </c>
      <c r="D49" s="225" t="s">
        <v>44</v>
      </c>
      <c r="E49" s="68">
        <v>2008</v>
      </c>
      <c r="F49" s="67" t="s">
        <v>26</v>
      </c>
      <c r="G49" s="67"/>
      <c r="H49" s="68"/>
      <c r="I49" s="68"/>
      <c r="J49" s="74"/>
    </row>
    <row r="50" spans="1:10" ht="18" customHeight="1">
      <c r="A50" s="69">
        <v>45</v>
      </c>
      <c r="B50" s="70"/>
      <c r="C50" s="331" t="s">
        <v>173</v>
      </c>
      <c r="D50" s="332" t="s">
        <v>28</v>
      </c>
      <c r="E50" s="97">
        <v>2011</v>
      </c>
      <c r="F50" s="96" t="s">
        <v>23</v>
      </c>
      <c r="G50" s="96"/>
      <c r="H50" s="97"/>
      <c r="I50" s="97"/>
      <c r="J50" s="71"/>
    </row>
    <row r="51" spans="1:10" ht="18" customHeight="1">
      <c r="A51" s="62">
        <v>46</v>
      </c>
      <c r="B51" s="63"/>
      <c r="C51" s="224" t="s">
        <v>151</v>
      </c>
      <c r="D51" s="281" t="s">
        <v>46</v>
      </c>
      <c r="E51" s="61">
        <v>2009</v>
      </c>
      <c r="F51" s="60" t="s">
        <v>26</v>
      </c>
      <c r="G51" s="60"/>
      <c r="H51" s="61"/>
      <c r="I51" s="61"/>
      <c r="J51" s="64"/>
    </row>
    <row r="52" spans="1:10" ht="18" customHeight="1">
      <c r="A52" s="58">
        <v>47</v>
      </c>
      <c r="B52" s="63"/>
      <c r="C52" s="224" t="s">
        <v>50</v>
      </c>
      <c r="D52" s="281" t="s">
        <v>28</v>
      </c>
      <c r="E52" s="61">
        <v>2010</v>
      </c>
      <c r="F52" s="60" t="s">
        <v>23</v>
      </c>
      <c r="G52" s="60"/>
      <c r="H52" s="61"/>
      <c r="I52" s="61"/>
      <c r="J52" s="64"/>
    </row>
    <row r="53" spans="1:10" ht="18" customHeight="1" thickBot="1">
      <c r="A53" s="76">
        <v>48</v>
      </c>
      <c r="B53" s="73"/>
      <c r="C53" s="333" t="s">
        <v>200</v>
      </c>
      <c r="D53" s="225" t="s">
        <v>201</v>
      </c>
      <c r="E53" s="68">
        <v>2013</v>
      </c>
      <c r="F53" s="67" t="s">
        <v>31</v>
      </c>
      <c r="G53" s="67"/>
      <c r="H53" s="68"/>
      <c r="I53" s="68"/>
      <c r="J53" s="74"/>
    </row>
    <row r="54" spans="1:10" ht="18" customHeight="1">
      <c r="A54" s="77">
        <v>49</v>
      </c>
      <c r="B54" s="99"/>
      <c r="C54" s="334" t="s">
        <v>168</v>
      </c>
      <c r="D54" s="335" t="s">
        <v>46</v>
      </c>
      <c r="E54" s="99">
        <v>2013</v>
      </c>
      <c r="F54" s="98" t="s">
        <v>29</v>
      </c>
      <c r="G54" s="98"/>
      <c r="H54" s="99"/>
      <c r="I54" s="99"/>
      <c r="J54" s="79"/>
    </row>
    <row r="55" spans="1:10" ht="18" customHeight="1">
      <c r="A55" s="80">
        <v>50</v>
      </c>
      <c r="B55" s="81"/>
      <c r="C55" s="336" t="s">
        <v>145</v>
      </c>
      <c r="D55" s="282" t="s">
        <v>28</v>
      </c>
      <c r="E55" s="83">
        <v>2011</v>
      </c>
      <c r="F55" s="82" t="s">
        <v>23</v>
      </c>
      <c r="G55" s="82"/>
      <c r="H55" s="83"/>
      <c r="I55" s="83"/>
      <c r="J55" s="84"/>
    </row>
    <row r="56" spans="1:10" ht="18" customHeight="1">
      <c r="A56" s="85">
        <v>51</v>
      </c>
      <c r="B56" s="81"/>
      <c r="C56" s="337" t="s">
        <v>150</v>
      </c>
      <c r="D56" s="282" t="s">
        <v>28</v>
      </c>
      <c r="E56" s="83">
        <v>2009</v>
      </c>
      <c r="F56" s="86" t="s">
        <v>26</v>
      </c>
      <c r="G56" s="86"/>
      <c r="H56" s="83"/>
      <c r="I56" s="83"/>
      <c r="J56" s="84"/>
    </row>
    <row r="57" spans="1:10" ht="18" customHeight="1" thickBot="1">
      <c r="A57" s="87">
        <v>52</v>
      </c>
      <c r="B57" s="88"/>
      <c r="C57" s="338" t="s">
        <v>171</v>
      </c>
      <c r="D57" s="227" t="s">
        <v>172</v>
      </c>
      <c r="E57" s="101">
        <v>2012</v>
      </c>
      <c r="F57" s="100" t="s">
        <v>31</v>
      </c>
      <c r="G57" s="100"/>
      <c r="H57" s="101"/>
      <c r="I57" s="101"/>
      <c r="J57" s="89"/>
    </row>
    <row r="58" spans="1:10" ht="18" customHeight="1">
      <c r="A58" s="77">
        <v>53</v>
      </c>
      <c r="B58" s="78"/>
      <c r="C58" s="334" t="s">
        <v>141</v>
      </c>
      <c r="D58" s="335" t="s">
        <v>37</v>
      </c>
      <c r="E58" s="99">
        <v>2008</v>
      </c>
      <c r="F58" s="98" t="s">
        <v>19</v>
      </c>
      <c r="G58" s="98"/>
      <c r="H58" s="99"/>
      <c r="I58" s="99"/>
      <c r="J58" s="79"/>
    </row>
    <row r="59" spans="1:10" ht="18" customHeight="1">
      <c r="A59" s="80">
        <v>54</v>
      </c>
      <c r="B59" s="81"/>
      <c r="C59" s="336" t="s">
        <v>170</v>
      </c>
      <c r="D59" s="282" t="s">
        <v>28</v>
      </c>
      <c r="E59" s="83">
        <v>2014</v>
      </c>
      <c r="F59" s="82" t="s">
        <v>61</v>
      </c>
      <c r="G59" s="82"/>
      <c r="H59" s="83"/>
      <c r="I59" s="83"/>
      <c r="J59" s="84"/>
    </row>
    <row r="60" spans="1:10" ht="18" customHeight="1">
      <c r="A60" s="85">
        <v>55</v>
      </c>
      <c r="B60" s="81"/>
      <c r="C60" s="337" t="s">
        <v>146</v>
      </c>
      <c r="D60" s="282" t="s">
        <v>28</v>
      </c>
      <c r="E60" s="83">
        <v>2013</v>
      </c>
      <c r="F60" s="86" t="s">
        <v>31</v>
      </c>
      <c r="G60" s="86"/>
      <c r="H60" s="83"/>
      <c r="I60" s="83"/>
      <c r="J60" s="84"/>
    </row>
    <row r="61" spans="1:10" ht="18" customHeight="1" thickBot="1">
      <c r="A61" s="87">
        <v>56</v>
      </c>
      <c r="B61" s="226"/>
      <c r="C61" s="338" t="s">
        <v>67</v>
      </c>
      <c r="D61" s="227" t="s">
        <v>58</v>
      </c>
      <c r="E61" s="101">
        <v>2007</v>
      </c>
      <c r="F61" s="100" t="s">
        <v>20</v>
      </c>
      <c r="G61" s="100"/>
      <c r="H61" s="101"/>
      <c r="I61" s="101"/>
      <c r="J61" s="89"/>
    </row>
    <row r="62" spans="1:10" ht="18" customHeight="1">
      <c r="A62" s="77">
        <v>57</v>
      </c>
      <c r="B62" s="78"/>
      <c r="C62" s="334" t="s">
        <v>59</v>
      </c>
      <c r="D62" s="335" t="s">
        <v>37</v>
      </c>
      <c r="E62" s="99">
        <v>2006</v>
      </c>
      <c r="F62" s="98" t="s">
        <v>20</v>
      </c>
      <c r="G62" s="98"/>
      <c r="H62" s="99"/>
      <c r="I62" s="99"/>
      <c r="J62" s="79"/>
    </row>
    <row r="63" spans="1:10" ht="18" customHeight="1">
      <c r="A63" s="80">
        <v>58</v>
      </c>
      <c r="B63" s="81"/>
      <c r="C63" s="336" t="s">
        <v>169</v>
      </c>
      <c r="D63" s="282" t="s">
        <v>46</v>
      </c>
      <c r="E63" s="83">
        <v>2013</v>
      </c>
      <c r="F63" s="82" t="s">
        <v>29</v>
      </c>
      <c r="G63" s="82"/>
      <c r="H63" s="83"/>
      <c r="I63" s="83"/>
      <c r="J63" s="84"/>
    </row>
    <row r="64" spans="1:10" ht="18" customHeight="1">
      <c r="A64" s="85">
        <v>59</v>
      </c>
      <c r="B64" s="81"/>
      <c r="C64" s="337" t="s">
        <v>54</v>
      </c>
      <c r="D64" s="282" t="s">
        <v>18</v>
      </c>
      <c r="E64" s="83">
        <v>2010</v>
      </c>
      <c r="F64" s="86" t="s">
        <v>23</v>
      </c>
      <c r="G64" s="86"/>
      <c r="H64" s="83"/>
      <c r="I64" s="83"/>
      <c r="J64" s="84"/>
    </row>
    <row r="65" spans="1:10" ht="18" customHeight="1" thickBot="1">
      <c r="A65" s="87">
        <v>60</v>
      </c>
      <c r="B65" s="226"/>
      <c r="C65" s="338" t="s">
        <v>64</v>
      </c>
      <c r="D65" s="227" t="s">
        <v>46</v>
      </c>
      <c r="E65" s="101">
        <v>2008</v>
      </c>
      <c r="F65" s="100" t="s">
        <v>19</v>
      </c>
      <c r="G65" s="100"/>
      <c r="H65" s="101"/>
      <c r="I65" s="101"/>
      <c r="J65" s="89"/>
    </row>
    <row r="66" spans="1:10" ht="18" customHeight="1">
      <c r="A66" s="77">
        <v>61</v>
      </c>
      <c r="B66" s="78"/>
      <c r="C66" s="334" t="s">
        <v>202</v>
      </c>
      <c r="D66" s="335" t="s">
        <v>18</v>
      </c>
      <c r="E66" s="99">
        <v>2011</v>
      </c>
      <c r="F66" s="98" t="s">
        <v>40</v>
      </c>
      <c r="G66" s="98"/>
      <c r="H66" s="99"/>
      <c r="I66" s="99"/>
      <c r="J66" s="79"/>
    </row>
    <row r="67" spans="1:10" ht="18" customHeight="1">
      <c r="A67" s="80">
        <v>62</v>
      </c>
      <c r="B67" s="81"/>
      <c r="C67" s="336" t="s">
        <v>175</v>
      </c>
      <c r="D67" s="282" t="s">
        <v>46</v>
      </c>
      <c r="E67" s="83">
        <v>2011</v>
      </c>
      <c r="F67" s="82" t="s">
        <v>23</v>
      </c>
      <c r="G67" s="82"/>
      <c r="H67" s="83"/>
      <c r="I67" s="83"/>
      <c r="J67" s="84"/>
    </row>
    <row r="68" spans="1:10" ht="18" customHeight="1">
      <c r="A68" s="85">
        <v>63</v>
      </c>
      <c r="B68" s="81"/>
      <c r="C68" s="337" t="s">
        <v>177</v>
      </c>
      <c r="D68" s="282" t="s">
        <v>37</v>
      </c>
      <c r="E68" s="83">
        <v>2013</v>
      </c>
      <c r="F68" s="86" t="s">
        <v>31</v>
      </c>
      <c r="G68" s="86"/>
      <c r="H68" s="83"/>
      <c r="I68" s="83"/>
      <c r="J68" s="84"/>
    </row>
    <row r="69" spans="1:10" ht="18" customHeight="1" thickBot="1">
      <c r="A69" s="87">
        <v>64</v>
      </c>
      <c r="B69" s="226"/>
      <c r="C69" s="338" t="s">
        <v>176</v>
      </c>
      <c r="D69" s="227" t="s">
        <v>49</v>
      </c>
      <c r="E69" s="101">
        <v>2011</v>
      </c>
      <c r="F69" s="100" t="s">
        <v>23</v>
      </c>
      <c r="G69" s="100"/>
      <c r="H69" s="101"/>
      <c r="I69" s="101"/>
      <c r="J69" s="89"/>
    </row>
    <row r="70" spans="1:10" ht="18" customHeight="1">
      <c r="A70" s="228">
        <v>65</v>
      </c>
      <c r="B70" s="229"/>
      <c r="C70" s="322" t="s">
        <v>180</v>
      </c>
      <c r="D70" s="323" t="s">
        <v>49</v>
      </c>
      <c r="E70" s="231">
        <v>2011</v>
      </c>
      <c r="F70" s="230" t="s">
        <v>23</v>
      </c>
      <c r="G70" s="230"/>
      <c r="H70" s="231"/>
      <c r="I70" s="231"/>
      <c r="J70" s="232"/>
    </row>
    <row r="71" spans="1:10" ht="18" customHeight="1">
      <c r="A71" s="233">
        <v>66</v>
      </c>
      <c r="B71" s="234"/>
      <c r="C71" s="339" t="s">
        <v>181</v>
      </c>
      <c r="D71" s="312" t="s">
        <v>46</v>
      </c>
      <c r="E71" s="236">
        <v>2014</v>
      </c>
      <c r="F71" s="235" t="s">
        <v>61</v>
      </c>
      <c r="G71" s="235"/>
      <c r="H71" s="236"/>
      <c r="I71" s="236"/>
      <c r="J71" s="237"/>
    </row>
    <row r="72" spans="1:10" ht="18" customHeight="1">
      <c r="A72" s="238">
        <v>67</v>
      </c>
      <c r="B72" s="239"/>
      <c r="C72" s="340" t="s">
        <v>187</v>
      </c>
      <c r="D72" s="314" t="s">
        <v>39</v>
      </c>
      <c r="E72" s="240">
        <v>2006</v>
      </c>
      <c r="F72" s="241" t="s">
        <v>20</v>
      </c>
      <c r="G72" s="241"/>
      <c r="H72" s="240"/>
      <c r="I72" s="240"/>
      <c r="J72" s="242"/>
    </row>
    <row r="73" spans="1:10" ht="18" customHeight="1" thickBot="1">
      <c r="A73" s="272">
        <v>68</v>
      </c>
      <c r="B73" s="273"/>
      <c r="C73" s="341" t="s">
        <v>186</v>
      </c>
      <c r="D73" s="286" t="s">
        <v>25</v>
      </c>
      <c r="E73" s="275">
        <v>2007</v>
      </c>
      <c r="F73" s="274" t="s">
        <v>20</v>
      </c>
      <c r="G73" s="274"/>
      <c r="H73" s="275"/>
      <c r="I73" s="275"/>
      <c r="J73" s="276"/>
    </row>
    <row r="74" spans="1:10" ht="18" customHeight="1">
      <c r="A74" s="228">
        <v>69</v>
      </c>
      <c r="B74" s="229"/>
      <c r="C74" s="322" t="s">
        <v>174</v>
      </c>
      <c r="D74" s="323" t="s">
        <v>46</v>
      </c>
      <c r="E74" s="231">
        <v>2014</v>
      </c>
      <c r="F74" s="230" t="s">
        <v>61</v>
      </c>
      <c r="G74" s="230"/>
      <c r="H74" s="231"/>
      <c r="I74" s="231"/>
      <c r="J74" s="232"/>
    </row>
    <row r="75" spans="1:10" ht="18" customHeight="1">
      <c r="A75" s="233">
        <v>70</v>
      </c>
      <c r="B75" s="234"/>
      <c r="C75" s="339" t="s">
        <v>183</v>
      </c>
      <c r="D75" s="312" t="s">
        <v>18</v>
      </c>
      <c r="E75" s="236">
        <v>2006</v>
      </c>
      <c r="F75" s="235" t="s">
        <v>66</v>
      </c>
      <c r="G75" s="235"/>
      <c r="H75" s="236"/>
      <c r="I75" s="236"/>
      <c r="J75" s="237"/>
    </row>
    <row r="76" spans="1:10" ht="18" customHeight="1">
      <c r="A76" s="238">
        <v>71</v>
      </c>
      <c r="B76" s="239"/>
      <c r="C76" s="340" t="s">
        <v>178</v>
      </c>
      <c r="D76" s="314" t="s">
        <v>179</v>
      </c>
      <c r="E76" s="240">
        <v>2013</v>
      </c>
      <c r="F76" s="241" t="s">
        <v>31</v>
      </c>
      <c r="G76" s="241"/>
      <c r="H76" s="240"/>
      <c r="I76" s="240"/>
      <c r="J76" s="242"/>
    </row>
    <row r="77" spans="1:10" ht="18" customHeight="1" thickBot="1">
      <c r="A77" s="272">
        <v>72</v>
      </c>
      <c r="B77" s="273"/>
      <c r="C77" s="341" t="s">
        <v>184</v>
      </c>
      <c r="D77" s="286" t="s">
        <v>25</v>
      </c>
      <c r="E77" s="275">
        <v>2011</v>
      </c>
      <c r="F77" s="274" t="s">
        <v>23</v>
      </c>
      <c r="G77" s="274"/>
      <c r="H77" s="275"/>
      <c r="I77" s="275"/>
      <c r="J77" s="276"/>
    </row>
    <row r="78" spans="1:10" ht="18" customHeight="1">
      <c r="A78" s="228">
        <v>73</v>
      </c>
      <c r="B78" s="229"/>
      <c r="C78" s="322" t="s">
        <v>203</v>
      </c>
      <c r="D78" s="323" t="s">
        <v>28</v>
      </c>
      <c r="E78" s="231">
        <v>2006</v>
      </c>
      <c r="F78" s="230" t="s">
        <v>20</v>
      </c>
      <c r="G78" s="230"/>
      <c r="H78" s="231"/>
      <c r="I78" s="231"/>
      <c r="J78" s="232"/>
    </row>
    <row r="79" spans="1:10" ht="18" customHeight="1">
      <c r="A79" s="233">
        <v>74</v>
      </c>
      <c r="B79" s="234"/>
      <c r="C79" s="339" t="s">
        <v>182</v>
      </c>
      <c r="D79" s="312" t="s">
        <v>39</v>
      </c>
      <c r="E79" s="236">
        <v>2014</v>
      </c>
      <c r="F79" s="235" t="s">
        <v>69</v>
      </c>
      <c r="G79" s="235"/>
      <c r="H79" s="236"/>
      <c r="I79" s="236"/>
      <c r="J79" s="237"/>
    </row>
    <row r="80" spans="1:10" ht="18" customHeight="1">
      <c r="A80" s="238">
        <v>75</v>
      </c>
      <c r="B80" s="239"/>
      <c r="C80" s="340" t="s">
        <v>189</v>
      </c>
      <c r="D80" s="314" t="s">
        <v>39</v>
      </c>
      <c r="E80" s="240">
        <v>2012</v>
      </c>
      <c r="F80" s="241" t="s">
        <v>29</v>
      </c>
      <c r="G80" s="241"/>
      <c r="H80" s="240"/>
      <c r="I80" s="240"/>
      <c r="J80" s="242"/>
    </row>
    <row r="81" spans="1:10" ht="16.5" thickBot="1">
      <c r="A81" s="272">
        <v>76</v>
      </c>
      <c r="B81" s="273"/>
      <c r="C81" s="341" t="s">
        <v>204</v>
      </c>
      <c r="D81" s="286" t="s">
        <v>28</v>
      </c>
      <c r="E81" s="275">
        <v>2007</v>
      </c>
      <c r="F81" s="274" t="s">
        <v>20</v>
      </c>
      <c r="G81" s="274"/>
      <c r="H81" s="275"/>
      <c r="I81" s="275"/>
      <c r="J81" s="276"/>
    </row>
    <row r="82" spans="1:10">
      <c r="A82" s="228">
        <v>77</v>
      </c>
      <c r="B82" s="229"/>
      <c r="C82" s="322" t="s">
        <v>190</v>
      </c>
      <c r="D82" s="323" t="s">
        <v>39</v>
      </c>
      <c r="E82" s="231">
        <v>2013</v>
      </c>
      <c r="F82" s="230" t="s">
        <v>31</v>
      </c>
      <c r="G82" s="230"/>
      <c r="H82" s="231"/>
      <c r="I82" s="231"/>
      <c r="J82" s="232"/>
    </row>
    <row r="83" spans="1:10">
      <c r="A83" s="238">
        <v>78</v>
      </c>
      <c r="B83" s="239"/>
      <c r="C83" s="340" t="s">
        <v>205</v>
      </c>
      <c r="D83" s="314" t="s">
        <v>201</v>
      </c>
      <c r="E83" s="240">
        <v>2012</v>
      </c>
      <c r="F83" s="241" t="s">
        <v>31</v>
      </c>
      <c r="G83" s="241"/>
      <c r="H83" s="240"/>
      <c r="I83" s="240"/>
      <c r="J83" s="242"/>
    </row>
    <row r="84" spans="1:10">
      <c r="A84" s="233">
        <v>79</v>
      </c>
      <c r="B84" s="234"/>
      <c r="C84" s="339" t="s">
        <v>206</v>
      </c>
      <c r="D84" s="312" t="s">
        <v>49</v>
      </c>
      <c r="E84" s="236">
        <v>2014</v>
      </c>
      <c r="F84" s="235" t="s">
        <v>69</v>
      </c>
      <c r="G84" s="313"/>
      <c r="H84" s="236"/>
      <c r="I84" s="236"/>
      <c r="J84" s="237"/>
    </row>
    <row r="85" spans="1:10" ht="16.5" thickBot="1">
      <c r="A85" s="284">
        <v>80</v>
      </c>
      <c r="B85" s="273"/>
      <c r="C85" s="341" t="s">
        <v>185</v>
      </c>
      <c r="D85" s="286" t="s">
        <v>39</v>
      </c>
      <c r="E85" s="275">
        <v>2012</v>
      </c>
      <c r="F85" s="274" t="s">
        <v>31</v>
      </c>
      <c r="G85" s="274"/>
      <c r="H85" s="275"/>
      <c r="I85" s="275"/>
      <c r="J85" s="276"/>
    </row>
    <row r="86" spans="1:10">
      <c r="A86" s="342">
        <v>81</v>
      </c>
      <c r="B86" s="343"/>
      <c r="C86" s="344" t="s">
        <v>207</v>
      </c>
      <c r="D86" s="345" t="s">
        <v>28</v>
      </c>
      <c r="E86" s="346">
        <v>2014</v>
      </c>
      <c r="F86" s="347" t="s">
        <v>69</v>
      </c>
      <c r="G86" s="347"/>
      <c r="H86" s="346"/>
      <c r="I86" s="346"/>
      <c r="J86" s="348"/>
    </row>
    <row r="87" spans="1:10">
      <c r="A87" s="244">
        <v>82</v>
      </c>
      <c r="B87" s="283"/>
      <c r="C87" s="285" t="s">
        <v>208</v>
      </c>
      <c r="D87" s="243" t="s">
        <v>28</v>
      </c>
      <c r="E87" s="244">
        <v>2009</v>
      </c>
      <c r="F87" s="283" t="s">
        <v>26</v>
      </c>
      <c r="G87" s="283"/>
      <c r="H87" s="244"/>
      <c r="I87" s="244"/>
      <c r="J87" s="283"/>
    </row>
    <row r="88" spans="1:10">
      <c r="A88" s="244">
        <v>83</v>
      </c>
      <c r="B88" s="283"/>
      <c r="C88" s="285" t="s">
        <v>209</v>
      </c>
      <c r="D88" s="243" t="s">
        <v>58</v>
      </c>
      <c r="E88" s="244">
        <v>2012</v>
      </c>
      <c r="F88" s="283" t="s">
        <v>29</v>
      </c>
      <c r="G88" s="283"/>
      <c r="H88" s="244"/>
      <c r="I88" s="244"/>
      <c r="J88" s="283"/>
    </row>
    <row r="89" spans="1:10" ht="16.5" thickBot="1">
      <c r="A89" s="349">
        <v>84</v>
      </c>
      <c r="B89" s="350"/>
      <c r="C89" s="351" t="s">
        <v>210</v>
      </c>
      <c r="D89" s="352" t="s">
        <v>28</v>
      </c>
      <c r="E89" s="349">
        <v>2013</v>
      </c>
      <c r="F89" s="350" t="s">
        <v>31</v>
      </c>
      <c r="G89" s="350"/>
      <c r="H89" s="349"/>
      <c r="I89" s="349"/>
      <c r="J89" s="350"/>
    </row>
    <row r="90" spans="1:10">
      <c r="A90" s="342">
        <v>85</v>
      </c>
      <c r="B90" s="343"/>
      <c r="C90" s="344" t="s">
        <v>211</v>
      </c>
      <c r="D90" s="345" t="s">
        <v>58</v>
      </c>
      <c r="E90" s="346">
        <v>2011</v>
      </c>
      <c r="F90" s="347" t="s">
        <v>23</v>
      </c>
      <c r="G90" s="347"/>
      <c r="H90" s="346"/>
      <c r="I90" s="346"/>
      <c r="J90" s="348"/>
    </row>
    <row r="91" spans="1:10">
      <c r="A91" s="244">
        <v>86</v>
      </c>
      <c r="B91" s="283"/>
      <c r="C91" s="285" t="s">
        <v>212</v>
      </c>
      <c r="D91" s="243" t="s">
        <v>49</v>
      </c>
      <c r="E91" s="244">
        <v>2010</v>
      </c>
      <c r="F91" s="283" t="s">
        <v>23</v>
      </c>
      <c r="G91" s="283"/>
      <c r="H91" s="244"/>
      <c r="I91" s="244"/>
      <c r="J91" s="283"/>
    </row>
    <row r="92" spans="1:10">
      <c r="A92" s="244">
        <v>87</v>
      </c>
      <c r="B92" s="283"/>
      <c r="C92" s="285"/>
      <c r="D92" s="243"/>
      <c r="E92" s="244"/>
      <c r="F92" s="283"/>
      <c r="G92" s="283"/>
      <c r="H92" s="244"/>
      <c r="I92" s="244"/>
      <c r="J92" s="283"/>
    </row>
    <row r="93" spans="1:10">
      <c r="A93" s="356">
        <v>88</v>
      </c>
      <c r="B93" s="357"/>
      <c r="C93" s="358" t="s">
        <v>213</v>
      </c>
      <c r="D93" s="359" t="s">
        <v>28</v>
      </c>
      <c r="E93" s="360">
        <v>2013</v>
      </c>
      <c r="F93" s="357"/>
      <c r="G93" s="357"/>
      <c r="H93" s="356"/>
      <c r="I93" s="356"/>
      <c r="J93" s="357"/>
    </row>
    <row r="94" spans="1:10">
      <c r="A94" s="361">
        <v>89</v>
      </c>
      <c r="B94" s="90"/>
      <c r="C94" s="325" t="s">
        <v>214</v>
      </c>
      <c r="D94" s="326" t="s">
        <v>179</v>
      </c>
      <c r="E94" s="93">
        <v>2015</v>
      </c>
      <c r="F94" s="92"/>
      <c r="G94" s="92"/>
      <c r="H94" s="93"/>
      <c r="I94" s="93"/>
      <c r="J94" s="91"/>
    </row>
    <row r="95" spans="1:10">
      <c r="A95" s="92">
        <v>90</v>
      </c>
      <c r="B95" s="93"/>
      <c r="C95" s="326" t="s">
        <v>215</v>
      </c>
      <c r="D95" s="325" t="s">
        <v>58</v>
      </c>
      <c r="E95" s="92">
        <v>2014</v>
      </c>
      <c r="F95" s="93"/>
      <c r="G95" s="93"/>
      <c r="H95" s="92"/>
      <c r="I95" s="92"/>
      <c r="J95" s="93"/>
    </row>
    <row r="96" spans="1:10">
      <c r="A96" s="92">
        <v>91</v>
      </c>
      <c r="B96" s="93"/>
      <c r="C96" s="326" t="s">
        <v>216</v>
      </c>
      <c r="D96" s="325" t="s">
        <v>191</v>
      </c>
      <c r="E96" s="92">
        <v>2011</v>
      </c>
      <c r="F96" s="93"/>
      <c r="G96" s="93"/>
      <c r="H96" s="92"/>
      <c r="I96" s="92"/>
      <c r="J96" s="93"/>
    </row>
    <row r="97" spans="1:10">
      <c r="A97" s="92">
        <v>92</v>
      </c>
      <c r="B97" s="93"/>
      <c r="C97" s="326" t="s">
        <v>217</v>
      </c>
      <c r="D97" s="325" t="s">
        <v>39</v>
      </c>
      <c r="E97" s="92">
        <v>2013</v>
      </c>
      <c r="F97" s="93"/>
      <c r="G97" s="93"/>
      <c r="H97" s="92"/>
      <c r="I97" s="92"/>
      <c r="J97" s="93"/>
    </row>
    <row r="98" spans="1:10">
      <c r="A98" s="361">
        <v>93</v>
      </c>
      <c r="B98" s="90"/>
      <c r="C98" s="325" t="s">
        <v>218</v>
      </c>
      <c r="D98" s="326" t="s">
        <v>39</v>
      </c>
      <c r="E98" s="93">
        <v>2013</v>
      </c>
      <c r="F98" s="92"/>
      <c r="G98" s="92"/>
      <c r="H98" s="93"/>
      <c r="I98" s="93"/>
      <c r="J98" s="91"/>
    </row>
    <row r="99" spans="1:10">
      <c r="A99" s="244">
        <v>94</v>
      </c>
      <c r="B99" s="283"/>
      <c r="C99" s="326" t="s">
        <v>219</v>
      </c>
      <c r="D99" s="325" t="s">
        <v>188</v>
      </c>
      <c r="E99" s="92">
        <v>2011</v>
      </c>
      <c r="F99" s="283"/>
      <c r="G99" s="283"/>
      <c r="H99" s="244"/>
      <c r="I99" s="244"/>
      <c r="J99" s="283"/>
    </row>
    <row r="100" spans="1:10">
      <c r="A100" s="244">
        <v>95</v>
      </c>
      <c r="B100" s="283"/>
      <c r="C100" s="326" t="s">
        <v>220</v>
      </c>
      <c r="D100" s="325" t="s">
        <v>39</v>
      </c>
      <c r="E100" s="92">
        <v>2013</v>
      </c>
      <c r="F100" s="283"/>
      <c r="G100" s="283"/>
      <c r="H100" s="244"/>
      <c r="I100" s="244"/>
      <c r="J100" s="283"/>
    </row>
    <row r="101" spans="1:10" ht="16.5" thickBot="1">
      <c r="A101" s="349">
        <v>96</v>
      </c>
      <c r="B101" s="350"/>
      <c r="C101" s="353" t="s">
        <v>221</v>
      </c>
      <c r="D101" s="354" t="s">
        <v>201</v>
      </c>
      <c r="E101" s="355">
        <v>2012</v>
      </c>
      <c r="F101" s="350"/>
      <c r="G101" s="350"/>
      <c r="H101" s="349"/>
      <c r="I101" s="349"/>
      <c r="J101" s="350"/>
    </row>
    <row r="65461" spans="17:17">
      <c r="Q65461" s="2" t="s">
        <v>71</v>
      </c>
    </row>
  </sheetData>
  <mergeCells count="13">
    <mergeCell ref="A4:B4"/>
    <mergeCell ref="C4:D4"/>
    <mergeCell ref="E4:G4"/>
    <mergeCell ref="H4:J4"/>
    <mergeCell ref="B5:C5"/>
    <mergeCell ref="A1:J1"/>
    <mergeCell ref="A2:B2"/>
    <mergeCell ref="C2:F2"/>
    <mergeCell ref="G2:J2"/>
    <mergeCell ref="A3:B3"/>
    <mergeCell ref="C3:D3"/>
    <mergeCell ref="E3:G3"/>
    <mergeCell ref="H3:J3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95" orientation="portrait" blackAndWhite="1" horizontalDpi="4294967295" r:id="rId1"/>
  <headerFooter alignWithMargins="0">
    <oddHeader>&amp;C&amp;"Calibri"&amp;10&amp;KFF8C00C2 - Confidential&amp;1#</oddHeader>
  </headerFooter>
  <rowBreaks count="1" manualBreakCount="1">
    <brk id="33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opLeftCell="A37" zoomScaleNormal="100" workbookViewId="0">
      <selection activeCell="AI50" sqref="AI50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2.875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5" ht="27.75" thickTop="1" thickBot="1">
      <c r="A1" s="406" t="s">
        <v>72</v>
      </c>
      <c r="B1" s="407"/>
      <c r="C1" s="407"/>
      <c r="D1" s="407"/>
      <c r="E1" s="408" t="s">
        <v>73</v>
      </c>
      <c r="F1" s="409"/>
      <c r="G1" s="410">
        <f>Preslist!C4</f>
        <v>45584</v>
      </c>
      <c r="H1" s="411"/>
      <c r="I1" s="411"/>
      <c r="J1" s="412"/>
      <c r="K1" s="413" t="s">
        <v>222</v>
      </c>
      <c r="L1" s="414"/>
      <c r="M1" s="414"/>
      <c r="N1" s="414"/>
      <c r="O1" s="415"/>
      <c r="P1" s="416" t="s">
        <v>74</v>
      </c>
      <c r="Q1" s="417"/>
      <c r="R1" s="417"/>
      <c r="S1" s="418" t="s">
        <v>161</v>
      </c>
      <c r="T1" s="417"/>
      <c r="U1" s="417"/>
      <c r="V1" s="417"/>
      <c r="W1" s="417"/>
      <c r="X1" s="417"/>
      <c r="Y1" s="419"/>
      <c r="Z1" s="391" t="s">
        <v>75</v>
      </c>
      <c r="AA1" s="391"/>
      <c r="AB1" s="391"/>
      <c r="AC1" s="102"/>
      <c r="AD1" s="392"/>
      <c r="AE1" s="392"/>
      <c r="AF1" s="393"/>
    </row>
    <row r="2" spans="1:35" ht="25.5" thickTop="1" thickBot="1">
      <c r="A2" s="103" t="s">
        <v>76</v>
      </c>
      <c r="B2" s="394" t="s">
        <v>9</v>
      </c>
      <c r="C2" s="395"/>
      <c r="D2" s="395"/>
      <c r="E2" s="395"/>
      <c r="F2" s="395"/>
      <c r="G2" s="395"/>
      <c r="H2" s="395" t="s">
        <v>77</v>
      </c>
      <c r="I2" s="396"/>
      <c r="J2" s="397">
        <f>A3</f>
        <v>1</v>
      </c>
      <c r="K2" s="397"/>
      <c r="L2" s="397"/>
      <c r="M2" s="398">
        <f>A4</f>
        <v>11</v>
      </c>
      <c r="N2" s="397"/>
      <c r="O2" s="399"/>
      <c r="P2" s="397">
        <f>A5</f>
        <v>8</v>
      </c>
      <c r="Q2" s="397"/>
      <c r="R2" s="397"/>
      <c r="S2" s="398">
        <f>A6</f>
        <v>16</v>
      </c>
      <c r="T2" s="397"/>
      <c r="U2" s="397"/>
      <c r="V2" s="397"/>
      <c r="W2" s="400"/>
      <c r="X2" s="401" t="s">
        <v>78</v>
      </c>
      <c r="Y2" s="402"/>
      <c r="Z2" s="104" t="s">
        <v>79</v>
      </c>
      <c r="AA2" s="246" t="s">
        <v>160</v>
      </c>
      <c r="AB2" s="403" t="s">
        <v>81</v>
      </c>
      <c r="AC2" s="404"/>
      <c r="AD2" s="405"/>
      <c r="AE2" s="106" t="s">
        <v>82</v>
      </c>
      <c r="AF2" s="107" t="s">
        <v>79</v>
      </c>
    </row>
    <row r="3" spans="1:35" ht="21" thickTop="1">
      <c r="A3" s="108">
        <v>1</v>
      </c>
      <c r="B3" s="431" t="str">
        <f>VLOOKUP(A3,Preslist!A6:D91,3)</f>
        <v>Čákorová Tereza</v>
      </c>
      <c r="C3" s="431"/>
      <c r="D3" s="431"/>
      <c r="E3" s="431"/>
      <c r="F3" s="431"/>
      <c r="G3" s="431"/>
      <c r="H3" s="432" t="str">
        <f>VLOOKUP(A3,Preslist!A$6:D$91,4)</f>
        <v>SKUŘ Plzeň</v>
      </c>
      <c r="I3" s="433"/>
      <c r="J3" s="391"/>
      <c r="K3" s="391"/>
      <c r="L3" s="391"/>
      <c r="M3" s="109">
        <f>W12</f>
        <v>3</v>
      </c>
      <c r="N3" s="110" t="s">
        <v>83</v>
      </c>
      <c r="O3" s="111">
        <f>Y12</f>
        <v>0</v>
      </c>
      <c r="P3" s="110">
        <f>Y14</f>
        <v>3</v>
      </c>
      <c r="Q3" s="110" t="s">
        <v>83</v>
      </c>
      <c r="R3" s="110">
        <f>W14</f>
        <v>0</v>
      </c>
      <c r="S3" s="434">
        <f>W9</f>
        <v>3</v>
      </c>
      <c r="T3" s="435"/>
      <c r="U3" s="110" t="s">
        <v>83</v>
      </c>
      <c r="V3" s="435">
        <f>Y9</f>
        <v>0</v>
      </c>
      <c r="W3" s="436"/>
      <c r="X3" s="420">
        <f>COUNTIF(M3,"=3")+COUNTIF(P3,"=3")+COUNTIF(S3,"=3")</f>
        <v>3</v>
      </c>
      <c r="Y3" s="421"/>
      <c r="Z3" s="112">
        <f>COUNTIF(O3,"=3")+COUNTIF(R3,"=3")+COUNTIF(V3,"=3")</f>
        <v>0</v>
      </c>
      <c r="AA3" s="113">
        <v>0</v>
      </c>
      <c r="AB3" s="289">
        <f>M3+P3+S3</f>
        <v>9</v>
      </c>
      <c r="AC3" s="296" t="s">
        <v>83</v>
      </c>
      <c r="AD3" s="297">
        <f>O3+R3+V3</f>
        <v>0</v>
      </c>
      <c r="AE3" s="114">
        <f>X3*2+Z3*1</f>
        <v>6</v>
      </c>
      <c r="AF3" s="115">
        <f t="shared" ref="AF3:AF4" si="0">RANK(AE3,AE$3:AE$6)</f>
        <v>1</v>
      </c>
      <c r="AG3" s="317"/>
      <c r="AH3" s="317"/>
      <c r="AI3" s="317"/>
    </row>
    <row r="4" spans="1:35" ht="20.25">
      <c r="A4" s="116">
        <v>11</v>
      </c>
      <c r="B4" s="422" t="str">
        <f>VLOOKUP(A4,Preslist!A7:D92,3)</f>
        <v>Němec Josef</v>
      </c>
      <c r="C4" s="422"/>
      <c r="D4" s="422"/>
      <c r="E4" s="422"/>
      <c r="F4" s="422"/>
      <c r="G4" s="422"/>
      <c r="H4" s="423" t="str">
        <f>VLOOKUP(A4,Preslist!A$6:D$91,4)</f>
        <v>TJ Sokol Domažlice</v>
      </c>
      <c r="I4" s="424"/>
      <c r="J4" s="117">
        <f>Y12</f>
        <v>0</v>
      </c>
      <c r="K4" s="118" t="s">
        <v>83</v>
      </c>
      <c r="L4" s="119">
        <f>W12</f>
        <v>3</v>
      </c>
      <c r="M4" s="425"/>
      <c r="N4" s="426"/>
      <c r="O4" s="427"/>
      <c r="P4" s="118">
        <f>W10</f>
        <v>3</v>
      </c>
      <c r="Q4" s="118" t="s">
        <v>83</v>
      </c>
      <c r="R4" s="118">
        <f>Y10</f>
        <v>0</v>
      </c>
      <c r="S4" s="425">
        <f>W13</f>
        <v>2</v>
      </c>
      <c r="T4" s="426"/>
      <c r="U4" s="118" t="s">
        <v>83</v>
      </c>
      <c r="V4" s="426">
        <f>Y13</f>
        <v>3</v>
      </c>
      <c r="W4" s="428"/>
      <c r="X4" s="429">
        <f>COUNTIF(J4,"=3")+COUNTIF(P4,"=3")+COUNTIF(S4,"=3")</f>
        <v>1</v>
      </c>
      <c r="Y4" s="430"/>
      <c r="Z4" s="120">
        <f>COUNTIF(L4,"=3")+COUNTIF(R4,"=3")+COUNTIF(V4,"=3")</f>
        <v>2</v>
      </c>
      <c r="AA4" s="121">
        <v>0</v>
      </c>
      <c r="AB4" s="294">
        <f t="shared" ref="AB4:AB5" si="1">M4+P4+S4</f>
        <v>5</v>
      </c>
      <c r="AC4" s="291" t="s">
        <v>83</v>
      </c>
      <c r="AD4" s="293">
        <v>6</v>
      </c>
      <c r="AE4" s="122">
        <f t="shared" ref="AE4:AE6" si="2">X4*2+Z4*1</f>
        <v>4</v>
      </c>
      <c r="AF4" s="123">
        <f t="shared" si="0"/>
        <v>2</v>
      </c>
      <c r="AG4" s="317" t="s">
        <v>223</v>
      </c>
      <c r="AH4" s="317"/>
      <c r="AI4" s="317"/>
    </row>
    <row r="5" spans="1:35" ht="20.25">
      <c r="A5" s="116">
        <v>8</v>
      </c>
      <c r="B5" s="422" t="str">
        <f>VLOOKUP(A5,Preslist!A8:D93,3)</f>
        <v>Cíglerová Nela</v>
      </c>
      <c r="C5" s="422"/>
      <c r="D5" s="422"/>
      <c r="E5" s="422"/>
      <c r="F5" s="422"/>
      <c r="G5" s="422"/>
      <c r="H5" s="423" t="str">
        <f>VLOOKUP(A5,Preslist!A$6:D$91,4)</f>
        <v>TJ Sokol Plzeň V.</v>
      </c>
      <c r="I5" s="424"/>
      <c r="J5" s="118">
        <f>W14</f>
        <v>0</v>
      </c>
      <c r="K5" s="118" t="s">
        <v>83</v>
      </c>
      <c r="L5" s="118">
        <f>Y14</f>
        <v>3</v>
      </c>
      <c r="M5" s="124">
        <f>Y10</f>
        <v>0</v>
      </c>
      <c r="N5" s="118" t="s">
        <v>83</v>
      </c>
      <c r="O5" s="119">
        <f>W10</f>
        <v>3</v>
      </c>
      <c r="P5" s="426"/>
      <c r="Q5" s="426"/>
      <c r="R5" s="426"/>
      <c r="S5" s="425">
        <f>Y11</f>
        <v>3</v>
      </c>
      <c r="T5" s="426"/>
      <c r="U5" s="118" t="s">
        <v>83</v>
      </c>
      <c r="V5" s="426">
        <f>W11</f>
        <v>1</v>
      </c>
      <c r="W5" s="428"/>
      <c r="X5" s="429">
        <f>COUNTIF(J5,"=3")+COUNTIF(M5,"=3")+COUNTIF(S5,"=3")</f>
        <v>1</v>
      </c>
      <c r="Y5" s="430"/>
      <c r="Z5" s="120">
        <f>COUNTIF(L5,"=3")+COUNTIF(O5,"=3")+COUNTIF(V5,"=3")</f>
        <v>2</v>
      </c>
      <c r="AA5" s="121">
        <v>0</v>
      </c>
      <c r="AB5" s="294">
        <f t="shared" si="1"/>
        <v>3</v>
      </c>
      <c r="AC5" s="291" t="s">
        <v>83</v>
      </c>
      <c r="AD5" s="293">
        <v>7</v>
      </c>
      <c r="AE5" s="122">
        <f t="shared" si="2"/>
        <v>4</v>
      </c>
      <c r="AF5" s="123">
        <v>4</v>
      </c>
      <c r="AG5" s="317" t="s">
        <v>224</v>
      </c>
      <c r="AH5" s="317"/>
      <c r="AI5" s="317"/>
    </row>
    <row r="6" spans="1:35" ht="21" thickBot="1">
      <c r="A6" s="126">
        <v>16</v>
      </c>
      <c r="B6" s="437" t="str">
        <f>VLOOKUP(A6,Preslist!A9:D94,3)</f>
        <v>Lopata Václav</v>
      </c>
      <c r="C6" s="437"/>
      <c r="D6" s="437"/>
      <c r="E6" s="437"/>
      <c r="F6" s="437"/>
      <c r="G6" s="437"/>
      <c r="H6" s="438" t="str">
        <f>VLOOKUP(A6,Preslist!A$6:D$91,4)</f>
        <v>TJ Trnová</v>
      </c>
      <c r="I6" s="439"/>
      <c r="J6" s="127">
        <f>Y9</f>
        <v>0</v>
      </c>
      <c r="K6" s="127" t="s">
        <v>83</v>
      </c>
      <c r="L6" s="127">
        <f>W9</f>
        <v>3</v>
      </c>
      <c r="M6" s="128">
        <f>Y13</f>
        <v>3</v>
      </c>
      <c r="N6" s="127" t="s">
        <v>83</v>
      </c>
      <c r="O6" s="129">
        <f>W13</f>
        <v>2</v>
      </c>
      <c r="P6" s="127">
        <f>W11</f>
        <v>1</v>
      </c>
      <c r="Q6" s="127" t="s">
        <v>83</v>
      </c>
      <c r="R6" s="127">
        <f>Y11</f>
        <v>3</v>
      </c>
      <c r="S6" s="440"/>
      <c r="T6" s="441"/>
      <c r="U6" s="441"/>
      <c r="V6" s="441"/>
      <c r="W6" s="442"/>
      <c r="X6" s="443">
        <f>COUNTIF(J6,"=3")+COUNTIF(M6,"=3")+COUNTIF(P6,"=3")</f>
        <v>1</v>
      </c>
      <c r="Y6" s="444"/>
      <c r="Z6" s="130">
        <f>COUNTIF(L6,"=3")+COUNTIF(O6,"=3")+COUNTIF(R6,"=3")</f>
        <v>2</v>
      </c>
      <c r="AA6" s="131">
        <v>0</v>
      </c>
      <c r="AB6" s="301">
        <f t="shared" ref="AB6" si="3">M6+P6+S6</f>
        <v>4</v>
      </c>
      <c r="AC6" s="299" t="s">
        <v>83</v>
      </c>
      <c r="AD6" s="300">
        <v>8</v>
      </c>
      <c r="AE6" s="132">
        <f t="shared" si="2"/>
        <v>4</v>
      </c>
      <c r="AF6" s="133">
        <v>3</v>
      </c>
      <c r="AG6" s="317" t="s">
        <v>197</v>
      </c>
      <c r="AH6" s="317"/>
      <c r="AI6" s="317"/>
    </row>
    <row r="7" spans="1:35" ht="21.75" thickTop="1" thickBot="1">
      <c r="A7" s="445" t="s">
        <v>84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</row>
    <row r="8" spans="1:35" ht="17.25" thickTop="1" thickBot="1">
      <c r="A8" s="448" t="s">
        <v>85</v>
      </c>
      <c r="B8" s="417"/>
      <c r="C8" s="134" t="s">
        <v>86</v>
      </c>
      <c r="D8" s="448" t="s">
        <v>87</v>
      </c>
      <c r="E8" s="417"/>
      <c r="F8" s="417"/>
      <c r="G8" s="417"/>
      <c r="H8" s="417"/>
      <c r="I8" s="417"/>
      <c r="J8" s="417"/>
      <c r="K8" s="417"/>
      <c r="L8" s="417"/>
      <c r="M8" s="417"/>
      <c r="N8" s="449"/>
      <c r="O8" s="135" t="s">
        <v>88</v>
      </c>
      <c r="P8" s="136" t="s">
        <v>89</v>
      </c>
      <c r="Q8" s="136" t="s">
        <v>90</v>
      </c>
      <c r="R8" s="463" t="s">
        <v>91</v>
      </c>
      <c r="S8" s="463"/>
      <c r="T8" s="463" t="s">
        <v>78</v>
      </c>
      <c r="U8" s="463"/>
      <c r="V8" s="464"/>
      <c r="W8" s="417" t="s">
        <v>92</v>
      </c>
      <c r="X8" s="417"/>
      <c r="Y8" s="391"/>
      <c r="Z8" s="391"/>
      <c r="AA8" s="448" t="s">
        <v>93</v>
      </c>
      <c r="AB8" s="417"/>
      <c r="AC8" s="417"/>
      <c r="AD8" s="417"/>
      <c r="AE8" s="417"/>
      <c r="AF8" s="449"/>
    </row>
    <row r="9" spans="1:35" ht="16.5" thickTop="1">
      <c r="A9" s="450"/>
      <c r="B9" s="451"/>
      <c r="C9" s="137">
        <v>0</v>
      </c>
      <c r="D9" s="138">
        <v>1</v>
      </c>
      <c r="E9" s="452" t="str">
        <f>B3</f>
        <v>Čákorová Tereza</v>
      </c>
      <c r="F9" s="453"/>
      <c r="G9" s="453"/>
      <c r="H9" s="454"/>
      <c r="I9" s="138">
        <v>4</v>
      </c>
      <c r="J9" s="452" t="str">
        <f>B6</f>
        <v>Lopata Václav</v>
      </c>
      <c r="K9" s="453"/>
      <c r="L9" s="453"/>
      <c r="M9" s="453"/>
      <c r="N9" s="455"/>
      <c r="O9" s="159">
        <v>4</v>
      </c>
      <c r="P9" s="160">
        <v>4</v>
      </c>
      <c r="Q9" s="160">
        <v>7</v>
      </c>
      <c r="R9" s="456"/>
      <c r="S9" s="456"/>
      <c r="T9" s="456"/>
      <c r="U9" s="456"/>
      <c r="V9" s="457"/>
      <c r="W9" s="215">
        <f>COUNTIF(O9:V9,"&gt;0")</f>
        <v>3</v>
      </c>
      <c r="X9" s="138" t="s">
        <v>83</v>
      </c>
      <c r="Y9" s="458">
        <f>COUNTIF(O9:V9,"&lt;0")</f>
        <v>0</v>
      </c>
      <c r="Z9" s="459"/>
      <c r="AA9" s="139"/>
      <c r="AB9" s="460" t="str">
        <f>B5</f>
        <v>Cíglerová Nela</v>
      </c>
      <c r="AC9" s="461"/>
      <c r="AD9" s="461"/>
      <c r="AE9" s="461"/>
      <c r="AF9" s="462"/>
    </row>
    <row r="10" spans="1:35">
      <c r="A10" s="483"/>
      <c r="B10" s="484"/>
      <c r="C10" s="140">
        <v>0</v>
      </c>
      <c r="D10" s="141">
        <v>2</v>
      </c>
      <c r="E10" s="485" t="str">
        <f>B4</f>
        <v>Němec Josef</v>
      </c>
      <c r="F10" s="486"/>
      <c r="G10" s="486"/>
      <c r="H10" s="487"/>
      <c r="I10" s="141">
        <v>3</v>
      </c>
      <c r="J10" s="485" t="str">
        <f>B5</f>
        <v>Cíglerová Nela</v>
      </c>
      <c r="K10" s="486"/>
      <c r="L10" s="486"/>
      <c r="M10" s="486"/>
      <c r="N10" s="488"/>
      <c r="O10" s="161">
        <v>8</v>
      </c>
      <c r="P10" s="162">
        <v>6</v>
      </c>
      <c r="Q10" s="162">
        <v>7</v>
      </c>
      <c r="R10" s="489"/>
      <c r="S10" s="489"/>
      <c r="T10" s="489"/>
      <c r="U10" s="489"/>
      <c r="V10" s="490"/>
      <c r="W10" s="142">
        <f t="shared" ref="W10:W14" si="4">COUNTIF(O10:V10,"&gt;0")</f>
        <v>3</v>
      </c>
      <c r="X10" s="141" t="s">
        <v>83</v>
      </c>
      <c r="Y10" s="465">
        <f t="shared" ref="Y10:Y14" si="5">COUNTIF(O10:V10,"&lt;0")</f>
        <v>0</v>
      </c>
      <c r="Z10" s="466"/>
      <c r="AA10" s="143"/>
      <c r="AB10" s="467" t="str">
        <f>B3</f>
        <v>Čákorová Tereza</v>
      </c>
      <c r="AC10" s="468"/>
      <c r="AD10" s="468"/>
      <c r="AE10" s="468"/>
      <c r="AF10" s="469"/>
    </row>
    <row r="11" spans="1:35">
      <c r="A11" s="470"/>
      <c r="B11" s="471"/>
      <c r="C11" s="144">
        <v>0</v>
      </c>
      <c r="D11" s="145">
        <v>4</v>
      </c>
      <c r="E11" s="472" t="str">
        <f>B6</f>
        <v>Lopata Václav</v>
      </c>
      <c r="F11" s="473"/>
      <c r="G11" s="473"/>
      <c r="H11" s="474"/>
      <c r="I11" s="145">
        <v>3</v>
      </c>
      <c r="J11" s="472" t="str">
        <f>B5</f>
        <v>Cíglerová Nela</v>
      </c>
      <c r="K11" s="473"/>
      <c r="L11" s="473"/>
      <c r="M11" s="473"/>
      <c r="N11" s="475"/>
      <c r="O11" s="163">
        <v>-8</v>
      </c>
      <c r="P11" s="164">
        <v>-9</v>
      </c>
      <c r="Q11" s="164">
        <v>3</v>
      </c>
      <c r="R11" s="476">
        <v>-5</v>
      </c>
      <c r="S11" s="476"/>
      <c r="T11" s="476"/>
      <c r="U11" s="476"/>
      <c r="V11" s="477"/>
      <c r="W11" s="146">
        <f t="shared" si="4"/>
        <v>1</v>
      </c>
      <c r="X11" s="145" t="s">
        <v>83</v>
      </c>
      <c r="Y11" s="478">
        <f t="shared" si="5"/>
        <v>3</v>
      </c>
      <c r="Z11" s="479"/>
      <c r="AA11" s="147"/>
      <c r="AB11" s="480" t="str">
        <f>B4</f>
        <v>Němec Josef</v>
      </c>
      <c r="AC11" s="481"/>
      <c r="AD11" s="481"/>
      <c r="AE11" s="481"/>
      <c r="AF11" s="482"/>
    </row>
    <row r="12" spans="1:35">
      <c r="A12" s="483"/>
      <c r="B12" s="484"/>
      <c r="C12" s="140">
        <v>0</v>
      </c>
      <c r="D12" s="141">
        <v>1</v>
      </c>
      <c r="E12" s="485" t="str">
        <f>B3</f>
        <v>Čákorová Tereza</v>
      </c>
      <c r="F12" s="486"/>
      <c r="G12" s="486"/>
      <c r="H12" s="487"/>
      <c r="I12" s="141">
        <v>2</v>
      </c>
      <c r="J12" s="485" t="str">
        <f>B4</f>
        <v>Němec Josef</v>
      </c>
      <c r="K12" s="486"/>
      <c r="L12" s="486"/>
      <c r="M12" s="486"/>
      <c r="N12" s="488"/>
      <c r="O12" s="165">
        <v>7</v>
      </c>
      <c r="P12" s="166">
        <v>5</v>
      </c>
      <c r="Q12" s="166">
        <v>2</v>
      </c>
      <c r="R12" s="489"/>
      <c r="S12" s="489"/>
      <c r="T12" s="489"/>
      <c r="U12" s="489"/>
      <c r="V12" s="490"/>
      <c r="W12" s="142">
        <f t="shared" si="4"/>
        <v>3</v>
      </c>
      <c r="X12" s="141" t="s">
        <v>83</v>
      </c>
      <c r="Y12" s="465">
        <f t="shared" si="5"/>
        <v>0</v>
      </c>
      <c r="Z12" s="466"/>
      <c r="AA12" s="148"/>
      <c r="AB12" s="467" t="str">
        <f>B6</f>
        <v>Lopata Václav</v>
      </c>
      <c r="AC12" s="468"/>
      <c r="AD12" s="468"/>
      <c r="AE12" s="468"/>
      <c r="AF12" s="469"/>
    </row>
    <row r="13" spans="1:35">
      <c r="A13" s="470"/>
      <c r="B13" s="471"/>
      <c r="C13" s="144">
        <v>0</v>
      </c>
      <c r="D13" s="145">
        <v>2</v>
      </c>
      <c r="E13" s="472" t="str">
        <f>B4</f>
        <v>Němec Josef</v>
      </c>
      <c r="F13" s="473"/>
      <c r="G13" s="473"/>
      <c r="H13" s="474"/>
      <c r="I13" s="145">
        <v>4</v>
      </c>
      <c r="J13" s="472" t="str">
        <f>B6</f>
        <v>Lopata Václav</v>
      </c>
      <c r="K13" s="473"/>
      <c r="L13" s="473"/>
      <c r="M13" s="473"/>
      <c r="N13" s="475"/>
      <c r="O13" s="163">
        <v>-10</v>
      </c>
      <c r="P13" s="164">
        <v>7</v>
      </c>
      <c r="Q13" s="164">
        <v>-11</v>
      </c>
      <c r="R13" s="476">
        <v>9</v>
      </c>
      <c r="S13" s="476"/>
      <c r="T13" s="476">
        <v>-7</v>
      </c>
      <c r="U13" s="476"/>
      <c r="V13" s="477"/>
      <c r="W13" s="146">
        <f t="shared" si="4"/>
        <v>2</v>
      </c>
      <c r="X13" s="145" t="s">
        <v>83</v>
      </c>
      <c r="Y13" s="478">
        <f t="shared" si="5"/>
        <v>3</v>
      </c>
      <c r="Z13" s="479"/>
      <c r="AA13" s="149"/>
      <c r="AB13" s="480" t="str">
        <f>B3</f>
        <v>Čákorová Tereza</v>
      </c>
      <c r="AC13" s="481"/>
      <c r="AD13" s="481"/>
      <c r="AE13" s="481"/>
      <c r="AF13" s="482"/>
    </row>
    <row r="14" spans="1:35" ht="16.5" thickBot="1">
      <c r="A14" s="496"/>
      <c r="B14" s="497"/>
      <c r="C14" s="150">
        <v>0</v>
      </c>
      <c r="D14" s="151">
        <v>3</v>
      </c>
      <c r="E14" s="498" t="str">
        <f>B5</f>
        <v>Cíglerová Nela</v>
      </c>
      <c r="F14" s="499"/>
      <c r="G14" s="499"/>
      <c r="H14" s="500"/>
      <c r="I14" s="151">
        <v>1</v>
      </c>
      <c r="J14" s="498" t="str">
        <f>B3</f>
        <v>Čákorová Tereza</v>
      </c>
      <c r="K14" s="499"/>
      <c r="L14" s="499"/>
      <c r="M14" s="499"/>
      <c r="N14" s="501"/>
      <c r="O14" s="167">
        <v>-6</v>
      </c>
      <c r="P14" s="168">
        <v>-8</v>
      </c>
      <c r="Q14" s="168">
        <v>-2</v>
      </c>
      <c r="R14" s="502"/>
      <c r="S14" s="502"/>
      <c r="T14" s="502"/>
      <c r="U14" s="502"/>
      <c r="V14" s="503"/>
      <c r="W14" s="214">
        <f t="shared" si="4"/>
        <v>0</v>
      </c>
      <c r="X14" s="209" t="s">
        <v>83</v>
      </c>
      <c r="Y14" s="491">
        <f t="shared" si="5"/>
        <v>3</v>
      </c>
      <c r="Z14" s="492"/>
      <c r="AA14" s="152"/>
      <c r="AB14" s="493" t="str">
        <f>B4</f>
        <v>Němec Josef</v>
      </c>
      <c r="AC14" s="494"/>
      <c r="AD14" s="494"/>
      <c r="AE14" s="494"/>
      <c r="AF14" s="495"/>
    </row>
    <row r="15" spans="1:35" ht="37.5" customHeight="1" thickTop="1" thickBo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25"/>
      <c r="AF15" s="102"/>
    </row>
    <row r="16" spans="1:35" ht="26.45" customHeight="1" thickTop="1" thickBot="1">
      <c r="A16" s="406" t="s">
        <v>72</v>
      </c>
      <c r="B16" s="407"/>
      <c r="C16" s="407"/>
      <c r="D16" s="407"/>
      <c r="E16" s="408" t="s">
        <v>82</v>
      </c>
      <c r="F16" s="409"/>
      <c r="G16" s="410">
        <f>Preslist!C4</f>
        <v>45584</v>
      </c>
      <c r="H16" s="411"/>
      <c r="I16" s="411"/>
      <c r="J16" s="412"/>
      <c r="K16" s="413" t="s">
        <v>222</v>
      </c>
      <c r="L16" s="414"/>
      <c r="M16" s="414"/>
      <c r="N16" s="414"/>
      <c r="O16" s="415"/>
      <c r="P16" s="416" t="s">
        <v>74</v>
      </c>
      <c r="Q16" s="417"/>
      <c r="R16" s="417"/>
      <c r="S16" s="418" t="s">
        <v>161</v>
      </c>
      <c r="T16" s="417"/>
      <c r="U16" s="417"/>
      <c r="V16" s="417"/>
      <c r="W16" s="417"/>
      <c r="X16" s="417"/>
      <c r="Y16" s="419"/>
      <c r="Z16" s="391" t="s">
        <v>75</v>
      </c>
      <c r="AA16" s="391"/>
      <c r="AB16" s="391"/>
      <c r="AC16" s="102"/>
      <c r="AD16" s="392"/>
      <c r="AE16" s="392"/>
      <c r="AF16" s="393"/>
    </row>
    <row r="17" spans="1:32" ht="25.5" thickTop="1" thickBot="1">
      <c r="A17" s="103" t="s">
        <v>76</v>
      </c>
      <c r="B17" s="394" t="s">
        <v>9</v>
      </c>
      <c r="C17" s="395"/>
      <c r="D17" s="395"/>
      <c r="E17" s="395"/>
      <c r="F17" s="395"/>
      <c r="G17" s="395"/>
      <c r="H17" s="395" t="s">
        <v>77</v>
      </c>
      <c r="I17" s="396"/>
      <c r="J17" s="397">
        <f>A18</f>
        <v>2</v>
      </c>
      <c r="K17" s="397"/>
      <c r="L17" s="397"/>
      <c r="M17" s="398">
        <f>A19</f>
        <v>12</v>
      </c>
      <c r="N17" s="397"/>
      <c r="O17" s="399"/>
      <c r="P17" s="397">
        <f>A20</f>
        <v>5</v>
      </c>
      <c r="Q17" s="397"/>
      <c r="R17" s="397"/>
      <c r="S17" s="398">
        <f>A21</f>
        <v>15</v>
      </c>
      <c r="T17" s="397"/>
      <c r="U17" s="397"/>
      <c r="V17" s="397"/>
      <c r="W17" s="400"/>
      <c r="X17" s="401" t="s">
        <v>78</v>
      </c>
      <c r="Y17" s="402"/>
      <c r="Z17" s="104" t="s">
        <v>79</v>
      </c>
      <c r="AA17" s="105" t="s">
        <v>80</v>
      </c>
      <c r="AB17" s="403" t="s">
        <v>81</v>
      </c>
      <c r="AC17" s="404"/>
      <c r="AD17" s="405"/>
      <c r="AE17" s="106" t="s">
        <v>82</v>
      </c>
      <c r="AF17" s="107" t="s">
        <v>79</v>
      </c>
    </row>
    <row r="18" spans="1:32" ht="21" thickTop="1">
      <c r="A18" s="108">
        <v>2</v>
      </c>
      <c r="B18" s="431" t="str">
        <f>VLOOKUP(A18,Preslist!A6:D106,3)</f>
        <v>Kysela Filip</v>
      </c>
      <c r="C18" s="431"/>
      <c r="D18" s="431"/>
      <c r="E18" s="431"/>
      <c r="F18" s="431"/>
      <c r="G18" s="431"/>
      <c r="H18" s="432" t="str">
        <f>VLOOKUP(A18,Preslist!A$6:D$91,4)</f>
        <v>SKUŘ Plzeň</v>
      </c>
      <c r="I18" s="433"/>
      <c r="J18" s="391"/>
      <c r="K18" s="391"/>
      <c r="L18" s="391"/>
      <c r="M18" s="109">
        <f>W27</f>
        <v>3</v>
      </c>
      <c r="N18" s="110" t="s">
        <v>83</v>
      </c>
      <c r="O18" s="111">
        <f>Y27</f>
        <v>0</v>
      </c>
      <c r="P18" s="110">
        <f>Y29</f>
        <v>3</v>
      </c>
      <c r="Q18" s="110" t="s">
        <v>83</v>
      </c>
      <c r="R18" s="110">
        <f>W29</f>
        <v>1</v>
      </c>
      <c r="S18" s="434">
        <f>W24</f>
        <v>3</v>
      </c>
      <c r="T18" s="435"/>
      <c r="U18" s="110" t="s">
        <v>83</v>
      </c>
      <c r="V18" s="435">
        <f>Y24</f>
        <v>0</v>
      </c>
      <c r="W18" s="436"/>
      <c r="X18" s="420">
        <f>COUNTIF(M18,"=3")+COUNTIF(P18,"=3")+COUNTIF(S18,"=3")</f>
        <v>3</v>
      </c>
      <c r="Y18" s="421"/>
      <c r="Z18" s="112">
        <f>COUNTIF(O18,"=3")+COUNTIF(R18,"=3")+COUNTIF(V18,"=3")</f>
        <v>0</v>
      </c>
      <c r="AA18" s="113">
        <v>0</v>
      </c>
      <c r="AB18" s="289">
        <f>M18+P18+S18</f>
        <v>9</v>
      </c>
      <c r="AC18" s="296" t="s">
        <v>83</v>
      </c>
      <c r="AD18" s="297">
        <f>O18+R18+V18</f>
        <v>1</v>
      </c>
      <c r="AE18" s="114">
        <f>X18*2+Z18*1</f>
        <v>6</v>
      </c>
      <c r="AF18" s="123">
        <f t="shared" ref="AF18" si="6">RANK(AE18,AE$3:AE$6)</f>
        <v>1</v>
      </c>
    </row>
    <row r="19" spans="1:32" ht="20.25">
      <c r="A19" s="116">
        <v>12</v>
      </c>
      <c r="B19" s="422" t="str">
        <f>VLOOKUP(A19,Preslist!A7:D107,3)</f>
        <v>Cíglerová Lena</v>
      </c>
      <c r="C19" s="422"/>
      <c r="D19" s="422"/>
      <c r="E19" s="422"/>
      <c r="F19" s="422"/>
      <c r="G19" s="422"/>
      <c r="H19" s="423" t="str">
        <f>VLOOKUP(A19,Preslist!A$6:D$91,4)</f>
        <v>TJ Sokol Plzeň V.</v>
      </c>
      <c r="I19" s="424"/>
      <c r="J19" s="117">
        <f>Y27</f>
        <v>0</v>
      </c>
      <c r="K19" s="118" t="s">
        <v>83</v>
      </c>
      <c r="L19" s="119">
        <f>W27</f>
        <v>3</v>
      </c>
      <c r="M19" s="425"/>
      <c r="N19" s="426"/>
      <c r="O19" s="427"/>
      <c r="P19" s="118">
        <f>W25</f>
        <v>0</v>
      </c>
      <c r="Q19" s="118" t="s">
        <v>83</v>
      </c>
      <c r="R19" s="118">
        <f>Y25</f>
        <v>3</v>
      </c>
      <c r="S19" s="425">
        <f>W28</f>
        <v>3</v>
      </c>
      <c r="T19" s="426"/>
      <c r="U19" s="118" t="s">
        <v>83</v>
      </c>
      <c r="V19" s="426">
        <f>Y28</f>
        <v>1</v>
      </c>
      <c r="W19" s="428"/>
      <c r="X19" s="429">
        <f>COUNTIF(J19,"=3")+COUNTIF(P19,"=3")+COUNTIF(S19,"=3")</f>
        <v>1</v>
      </c>
      <c r="Y19" s="430"/>
      <c r="Z19" s="120">
        <f>COUNTIF(L19,"=3")+COUNTIF(R19,"=3")+COUNTIF(V19,"=3")</f>
        <v>2</v>
      </c>
      <c r="AA19" s="121">
        <v>0</v>
      </c>
      <c r="AB19" s="294">
        <f t="shared" ref="AB19:AB21" si="7">M19+P19+S19</f>
        <v>3</v>
      </c>
      <c r="AC19" s="291" t="s">
        <v>83</v>
      </c>
      <c r="AD19" s="293">
        <v>7</v>
      </c>
      <c r="AE19" s="122">
        <f t="shared" ref="AE19:AE21" si="8">X19*2+Z19*1</f>
        <v>4</v>
      </c>
      <c r="AF19" s="123">
        <v>3</v>
      </c>
    </row>
    <row r="20" spans="1:32" ht="20.25">
      <c r="A20" s="116">
        <v>5</v>
      </c>
      <c r="B20" s="422" t="str">
        <f>VLOOKUP(A20,Preslist!A8:D108,3)</f>
        <v>Mandák Lukáš</v>
      </c>
      <c r="C20" s="422"/>
      <c r="D20" s="422"/>
      <c r="E20" s="422"/>
      <c r="F20" s="422"/>
      <c r="G20" s="422"/>
      <c r="H20" s="504" t="str">
        <f>VLOOKUP(A20,Preslist!A$6:D$91,4)</f>
        <v>TJ Sokol Horažďovice</v>
      </c>
      <c r="I20" s="505"/>
      <c r="J20" s="118">
        <f>W29</f>
        <v>1</v>
      </c>
      <c r="K20" s="118" t="s">
        <v>83</v>
      </c>
      <c r="L20" s="118">
        <f>Y29</f>
        <v>3</v>
      </c>
      <c r="M20" s="124">
        <f>Y25</f>
        <v>3</v>
      </c>
      <c r="N20" s="118" t="s">
        <v>83</v>
      </c>
      <c r="O20" s="119">
        <f>W25</f>
        <v>0</v>
      </c>
      <c r="P20" s="426"/>
      <c r="Q20" s="426"/>
      <c r="R20" s="426"/>
      <c r="S20" s="425">
        <f>Y26</f>
        <v>3</v>
      </c>
      <c r="T20" s="426"/>
      <c r="U20" s="118" t="s">
        <v>83</v>
      </c>
      <c r="V20" s="426">
        <f>W26</f>
        <v>0</v>
      </c>
      <c r="W20" s="428"/>
      <c r="X20" s="429">
        <f>COUNTIF(J20,"=3")+COUNTIF(M20,"=3")+COUNTIF(S20,"=3")</f>
        <v>2</v>
      </c>
      <c r="Y20" s="430"/>
      <c r="Z20" s="120">
        <f>COUNTIF(L20,"=3")+COUNTIF(O20,"=3")+COUNTIF(V20,"=3")</f>
        <v>1</v>
      </c>
      <c r="AA20" s="121">
        <v>0</v>
      </c>
      <c r="AB20" s="294">
        <v>7</v>
      </c>
      <c r="AC20" s="291" t="s">
        <v>83</v>
      </c>
      <c r="AD20" s="293">
        <v>3</v>
      </c>
      <c r="AE20" s="122">
        <f t="shared" si="8"/>
        <v>5</v>
      </c>
      <c r="AF20" s="123">
        <v>2</v>
      </c>
    </row>
    <row r="21" spans="1:32" ht="21" thickBot="1">
      <c r="A21" s="126">
        <v>15</v>
      </c>
      <c r="B21" s="437" t="str">
        <f>VLOOKUP(A21,Preslist!A9:D109,3)</f>
        <v>Fuchs Martin</v>
      </c>
      <c r="C21" s="437"/>
      <c r="D21" s="437"/>
      <c r="E21" s="437"/>
      <c r="F21" s="437"/>
      <c r="G21" s="437"/>
      <c r="H21" s="438" t="str">
        <f>VLOOKUP(A21,Preslist!A$6:D$91,4)</f>
        <v>TJ Slavoj Stod</v>
      </c>
      <c r="I21" s="439"/>
      <c r="J21" s="127">
        <f>Y24</f>
        <v>0</v>
      </c>
      <c r="K21" s="127" t="s">
        <v>83</v>
      </c>
      <c r="L21" s="127">
        <f>W24</f>
        <v>3</v>
      </c>
      <c r="M21" s="128">
        <f>Y28</f>
        <v>1</v>
      </c>
      <c r="N21" s="127" t="s">
        <v>83</v>
      </c>
      <c r="O21" s="129">
        <f>W28</f>
        <v>3</v>
      </c>
      <c r="P21" s="127">
        <f>W26</f>
        <v>0</v>
      </c>
      <c r="Q21" s="127" t="s">
        <v>83</v>
      </c>
      <c r="R21" s="127">
        <f>Y26</f>
        <v>3</v>
      </c>
      <c r="S21" s="440"/>
      <c r="T21" s="441"/>
      <c r="U21" s="441"/>
      <c r="V21" s="441"/>
      <c r="W21" s="442"/>
      <c r="X21" s="443">
        <f>COUNTIF(J21,"=3")+COUNTIF(M21,"=3")+COUNTIF(P21,"=3")</f>
        <v>0</v>
      </c>
      <c r="Y21" s="444"/>
      <c r="Z21" s="130">
        <f>COUNTIF(L21,"=3")+COUNTIF(O21,"=3")+COUNTIF(R21,"=3")</f>
        <v>3</v>
      </c>
      <c r="AA21" s="131">
        <v>0</v>
      </c>
      <c r="AB21" s="301">
        <f t="shared" si="7"/>
        <v>1</v>
      </c>
      <c r="AC21" s="299" t="s">
        <v>83</v>
      </c>
      <c r="AD21" s="300">
        <f>O21+R21+V21+L21</f>
        <v>9</v>
      </c>
      <c r="AE21" s="132">
        <f t="shared" si="8"/>
        <v>3</v>
      </c>
      <c r="AF21" s="123">
        <v>4</v>
      </c>
    </row>
    <row r="22" spans="1:32" ht="21.75" thickTop="1" thickBot="1">
      <c r="A22" s="445" t="s">
        <v>84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7"/>
    </row>
    <row r="23" spans="1:32" ht="17.25" thickTop="1" thickBot="1">
      <c r="A23" s="448" t="s">
        <v>85</v>
      </c>
      <c r="B23" s="417"/>
      <c r="C23" s="134" t="s">
        <v>86</v>
      </c>
      <c r="D23" s="448" t="s">
        <v>87</v>
      </c>
      <c r="E23" s="417"/>
      <c r="F23" s="417"/>
      <c r="G23" s="417"/>
      <c r="H23" s="417"/>
      <c r="I23" s="417"/>
      <c r="J23" s="417"/>
      <c r="K23" s="417"/>
      <c r="L23" s="417"/>
      <c r="M23" s="417"/>
      <c r="N23" s="449"/>
      <c r="O23" s="135" t="s">
        <v>88</v>
      </c>
      <c r="P23" s="136" t="s">
        <v>89</v>
      </c>
      <c r="Q23" s="136" t="s">
        <v>90</v>
      </c>
      <c r="R23" s="463" t="s">
        <v>91</v>
      </c>
      <c r="S23" s="463"/>
      <c r="T23" s="463" t="s">
        <v>78</v>
      </c>
      <c r="U23" s="463"/>
      <c r="V23" s="464"/>
      <c r="W23" s="417" t="s">
        <v>92</v>
      </c>
      <c r="X23" s="417"/>
      <c r="Y23" s="391"/>
      <c r="Z23" s="391"/>
      <c r="AA23" s="448" t="s">
        <v>93</v>
      </c>
      <c r="AB23" s="417"/>
      <c r="AC23" s="417"/>
      <c r="AD23" s="417"/>
      <c r="AE23" s="417"/>
      <c r="AF23" s="449"/>
    </row>
    <row r="24" spans="1:32" ht="16.5" thickTop="1">
      <c r="A24" s="450"/>
      <c r="B24" s="451"/>
      <c r="C24" s="137">
        <v>0</v>
      </c>
      <c r="D24" s="138">
        <v>1</v>
      </c>
      <c r="E24" s="452" t="str">
        <f>B18</f>
        <v>Kysela Filip</v>
      </c>
      <c r="F24" s="453"/>
      <c r="G24" s="453"/>
      <c r="H24" s="454"/>
      <c r="I24" s="138">
        <v>4</v>
      </c>
      <c r="J24" s="452" t="str">
        <f>B21</f>
        <v>Fuchs Martin</v>
      </c>
      <c r="K24" s="453"/>
      <c r="L24" s="453"/>
      <c r="M24" s="453"/>
      <c r="N24" s="455"/>
      <c r="O24" s="159">
        <v>3</v>
      </c>
      <c r="P24" s="160">
        <v>7</v>
      </c>
      <c r="Q24" s="160">
        <v>2</v>
      </c>
      <c r="R24" s="456"/>
      <c r="S24" s="456"/>
      <c r="T24" s="456"/>
      <c r="U24" s="456"/>
      <c r="V24" s="457"/>
      <c r="W24" s="215">
        <f>COUNTIF(O24:V24,"&gt;0")</f>
        <v>3</v>
      </c>
      <c r="X24" s="138" t="s">
        <v>83</v>
      </c>
      <c r="Y24" s="458">
        <f>COUNTIF(O24:V24,"&lt;0")</f>
        <v>0</v>
      </c>
      <c r="Z24" s="459"/>
      <c r="AA24" s="139"/>
      <c r="AB24" s="460" t="str">
        <f>B20</f>
        <v>Mandák Lukáš</v>
      </c>
      <c r="AC24" s="461"/>
      <c r="AD24" s="461"/>
      <c r="AE24" s="461"/>
      <c r="AF24" s="462"/>
    </row>
    <row r="25" spans="1:32">
      <c r="A25" s="483"/>
      <c r="B25" s="484"/>
      <c r="C25" s="140">
        <v>0</v>
      </c>
      <c r="D25" s="141">
        <v>2</v>
      </c>
      <c r="E25" s="485" t="str">
        <f>B19</f>
        <v>Cíglerová Lena</v>
      </c>
      <c r="F25" s="486"/>
      <c r="G25" s="486"/>
      <c r="H25" s="487"/>
      <c r="I25" s="141">
        <v>3</v>
      </c>
      <c r="J25" s="485" t="str">
        <f>B20</f>
        <v>Mandák Lukáš</v>
      </c>
      <c r="K25" s="486"/>
      <c r="L25" s="486"/>
      <c r="M25" s="486"/>
      <c r="N25" s="488"/>
      <c r="O25" s="161">
        <v>-7</v>
      </c>
      <c r="P25" s="162">
        <v>-4</v>
      </c>
      <c r="Q25" s="162">
        <v>-7</v>
      </c>
      <c r="R25" s="489"/>
      <c r="S25" s="489"/>
      <c r="T25" s="489"/>
      <c r="U25" s="489"/>
      <c r="V25" s="490"/>
      <c r="W25" s="142">
        <f t="shared" ref="W25:W29" si="9">COUNTIF(O25:V25,"&gt;0")</f>
        <v>0</v>
      </c>
      <c r="X25" s="141" t="s">
        <v>83</v>
      </c>
      <c r="Y25" s="465">
        <f t="shared" ref="Y25:Y29" si="10">COUNTIF(O25:V25,"&lt;0")</f>
        <v>3</v>
      </c>
      <c r="Z25" s="466"/>
      <c r="AA25" s="143"/>
      <c r="AB25" s="467" t="str">
        <f>B18</f>
        <v>Kysela Filip</v>
      </c>
      <c r="AC25" s="468"/>
      <c r="AD25" s="468"/>
      <c r="AE25" s="468"/>
      <c r="AF25" s="469"/>
    </row>
    <row r="26" spans="1:32">
      <c r="A26" s="470"/>
      <c r="B26" s="471"/>
      <c r="C26" s="144">
        <v>0</v>
      </c>
      <c r="D26" s="145">
        <v>4</v>
      </c>
      <c r="E26" s="472" t="str">
        <f>B21</f>
        <v>Fuchs Martin</v>
      </c>
      <c r="F26" s="473"/>
      <c r="G26" s="473"/>
      <c r="H26" s="474"/>
      <c r="I26" s="145">
        <v>3</v>
      </c>
      <c r="J26" s="472" t="str">
        <f>B20</f>
        <v>Mandák Lukáš</v>
      </c>
      <c r="K26" s="473"/>
      <c r="L26" s="473"/>
      <c r="M26" s="473"/>
      <c r="N26" s="475"/>
      <c r="O26" s="163">
        <v>-5</v>
      </c>
      <c r="P26" s="164">
        <v>-6</v>
      </c>
      <c r="Q26" s="164">
        <v>-9</v>
      </c>
      <c r="R26" s="476"/>
      <c r="S26" s="476"/>
      <c r="T26" s="476"/>
      <c r="U26" s="476"/>
      <c r="V26" s="477"/>
      <c r="W26" s="146">
        <f t="shared" si="9"/>
        <v>0</v>
      </c>
      <c r="X26" s="145" t="s">
        <v>83</v>
      </c>
      <c r="Y26" s="478">
        <f t="shared" si="10"/>
        <v>3</v>
      </c>
      <c r="Z26" s="479"/>
      <c r="AA26" s="147"/>
      <c r="AB26" s="480" t="str">
        <f>B19</f>
        <v>Cíglerová Lena</v>
      </c>
      <c r="AC26" s="481"/>
      <c r="AD26" s="481"/>
      <c r="AE26" s="481"/>
      <c r="AF26" s="482"/>
    </row>
    <row r="27" spans="1:32">
      <c r="A27" s="483"/>
      <c r="B27" s="484"/>
      <c r="C27" s="140">
        <v>0</v>
      </c>
      <c r="D27" s="141">
        <v>1</v>
      </c>
      <c r="E27" s="485" t="str">
        <f>B18</f>
        <v>Kysela Filip</v>
      </c>
      <c r="F27" s="486"/>
      <c r="G27" s="486"/>
      <c r="H27" s="487"/>
      <c r="I27" s="141">
        <v>2</v>
      </c>
      <c r="J27" s="485" t="str">
        <f>B19</f>
        <v>Cíglerová Lena</v>
      </c>
      <c r="K27" s="486"/>
      <c r="L27" s="486"/>
      <c r="M27" s="486"/>
      <c r="N27" s="488"/>
      <c r="O27" s="165">
        <v>4</v>
      </c>
      <c r="P27" s="166">
        <v>4</v>
      </c>
      <c r="Q27" s="166">
        <v>5</v>
      </c>
      <c r="R27" s="489"/>
      <c r="S27" s="489"/>
      <c r="T27" s="489"/>
      <c r="U27" s="489"/>
      <c r="V27" s="490"/>
      <c r="W27" s="142">
        <f t="shared" si="9"/>
        <v>3</v>
      </c>
      <c r="X27" s="141" t="s">
        <v>83</v>
      </c>
      <c r="Y27" s="465">
        <f t="shared" si="10"/>
        <v>0</v>
      </c>
      <c r="Z27" s="466"/>
      <c r="AA27" s="148"/>
      <c r="AB27" s="467" t="str">
        <f>B21</f>
        <v>Fuchs Martin</v>
      </c>
      <c r="AC27" s="468"/>
      <c r="AD27" s="468"/>
      <c r="AE27" s="468"/>
      <c r="AF27" s="469"/>
    </row>
    <row r="28" spans="1:32">
      <c r="A28" s="470"/>
      <c r="B28" s="471"/>
      <c r="C28" s="144">
        <v>0</v>
      </c>
      <c r="D28" s="145">
        <v>2</v>
      </c>
      <c r="E28" s="472" t="str">
        <f>B19</f>
        <v>Cíglerová Lena</v>
      </c>
      <c r="F28" s="473"/>
      <c r="G28" s="473"/>
      <c r="H28" s="474"/>
      <c r="I28" s="145">
        <v>4</v>
      </c>
      <c r="J28" s="472" t="str">
        <f>B21</f>
        <v>Fuchs Martin</v>
      </c>
      <c r="K28" s="473"/>
      <c r="L28" s="473"/>
      <c r="M28" s="473"/>
      <c r="N28" s="475"/>
      <c r="O28" s="163">
        <v>6</v>
      </c>
      <c r="P28" s="164">
        <v>-8</v>
      </c>
      <c r="Q28" s="164">
        <v>10</v>
      </c>
      <c r="R28" s="476">
        <v>8</v>
      </c>
      <c r="S28" s="476"/>
      <c r="T28" s="476"/>
      <c r="U28" s="476"/>
      <c r="V28" s="477"/>
      <c r="W28" s="146">
        <f t="shared" si="9"/>
        <v>3</v>
      </c>
      <c r="X28" s="145" t="s">
        <v>83</v>
      </c>
      <c r="Y28" s="478">
        <f t="shared" si="10"/>
        <v>1</v>
      </c>
      <c r="Z28" s="479"/>
      <c r="AA28" s="149"/>
      <c r="AB28" s="480" t="str">
        <f>B18</f>
        <v>Kysela Filip</v>
      </c>
      <c r="AC28" s="481"/>
      <c r="AD28" s="481"/>
      <c r="AE28" s="481"/>
      <c r="AF28" s="482"/>
    </row>
    <row r="29" spans="1:32" ht="16.5" thickBot="1">
      <c r="A29" s="496"/>
      <c r="B29" s="497"/>
      <c r="C29" s="150">
        <v>0</v>
      </c>
      <c r="D29" s="151">
        <v>3</v>
      </c>
      <c r="E29" s="498" t="str">
        <f>B20</f>
        <v>Mandák Lukáš</v>
      </c>
      <c r="F29" s="499"/>
      <c r="G29" s="499"/>
      <c r="H29" s="500"/>
      <c r="I29" s="151">
        <v>1</v>
      </c>
      <c r="J29" s="498" t="str">
        <f>B18</f>
        <v>Kysela Filip</v>
      </c>
      <c r="K29" s="499"/>
      <c r="L29" s="499"/>
      <c r="M29" s="499"/>
      <c r="N29" s="501"/>
      <c r="O29" s="167">
        <v>-11</v>
      </c>
      <c r="P29" s="168">
        <v>-5</v>
      </c>
      <c r="Q29" s="168">
        <v>6</v>
      </c>
      <c r="R29" s="502">
        <v>-7</v>
      </c>
      <c r="S29" s="502"/>
      <c r="T29" s="502"/>
      <c r="U29" s="502"/>
      <c r="V29" s="503"/>
      <c r="W29" s="214">
        <f t="shared" si="9"/>
        <v>1</v>
      </c>
      <c r="X29" s="209" t="s">
        <v>83</v>
      </c>
      <c r="Y29" s="491">
        <f t="shared" si="10"/>
        <v>3</v>
      </c>
      <c r="Z29" s="492"/>
      <c r="AA29" s="152"/>
      <c r="AB29" s="493" t="str">
        <f>B19</f>
        <v>Cíglerová Lena</v>
      </c>
      <c r="AC29" s="494"/>
      <c r="AD29" s="494"/>
      <c r="AE29" s="494"/>
      <c r="AF29" s="495"/>
    </row>
    <row r="30" spans="1:32" ht="117" customHeight="1" thickTop="1" thickBot="1">
      <c r="A30" s="155"/>
      <c r="B30" s="155"/>
      <c r="C30" s="156"/>
      <c r="D30" s="102"/>
      <c r="E30" s="156"/>
      <c r="F30" s="156"/>
      <c r="G30" s="156"/>
      <c r="H30" s="156"/>
      <c r="I30" s="102"/>
      <c r="J30" s="156"/>
      <c r="K30" s="156"/>
      <c r="L30" s="156"/>
      <c r="M30" s="156"/>
      <c r="N30" s="156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57"/>
      <c r="AB30" s="158"/>
      <c r="AC30" s="158"/>
      <c r="AD30" s="158"/>
      <c r="AE30" s="158"/>
      <c r="AF30" s="158"/>
    </row>
    <row r="31" spans="1:32" ht="26.45" customHeight="1" thickTop="1" thickBot="1">
      <c r="A31" s="406" t="s">
        <v>72</v>
      </c>
      <c r="B31" s="407"/>
      <c r="C31" s="407"/>
      <c r="D31" s="407"/>
      <c r="E31" s="408" t="s">
        <v>94</v>
      </c>
      <c r="F31" s="409"/>
      <c r="G31" s="410">
        <f>Preslist!C4</f>
        <v>45584</v>
      </c>
      <c r="H31" s="411"/>
      <c r="I31" s="411"/>
      <c r="J31" s="412"/>
      <c r="K31" s="413" t="s">
        <v>222</v>
      </c>
      <c r="L31" s="414"/>
      <c r="M31" s="414"/>
      <c r="N31" s="414"/>
      <c r="O31" s="415"/>
      <c r="P31" s="416" t="s">
        <v>74</v>
      </c>
      <c r="Q31" s="417"/>
      <c r="R31" s="417"/>
      <c r="S31" s="418" t="s">
        <v>161</v>
      </c>
      <c r="T31" s="417"/>
      <c r="U31" s="417"/>
      <c r="V31" s="417"/>
      <c r="W31" s="417"/>
      <c r="X31" s="417"/>
      <c r="Y31" s="419"/>
      <c r="Z31" s="391" t="s">
        <v>75</v>
      </c>
      <c r="AA31" s="391"/>
      <c r="AB31" s="391"/>
      <c r="AC31" s="102"/>
      <c r="AD31" s="392"/>
      <c r="AE31" s="392"/>
      <c r="AF31" s="393"/>
    </row>
    <row r="32" spans="1:32" ht="25.5" thickTop="1" thickBot="1">
      <c r="A32" s="103" t="s">
        <v>76</v>
      </c>
      <c r="B32" s="394" t="s">
        <v>9</v>
      </c>
      <c r="C32" s="395"/>
      <c r="D32" s="395"/>
      <c r="E32" s="395"/>
      <c r="F32" s="395"/>
      <c r="G32" s="395"/>
      <c r="H32" s="395" t="s">
        <v>77</v>
      </c>
      <c r="I32" s="396"/>
      <c r="J32" s="397">
        <f>A33</f>
        <v>3</v>
      </c>
      <c r="K32" s="397"/>
      <c r="L32" s="397"/>
      <c r="M32" s="398">
        <f>A34</f>
        <v>9</v>
      </c>
      <c r="N32" s="397"/>
      <c r="O32" s="399"/>
      <c r="P32" s="397">
        <f>A35</f>
        <v>6</v>
      </c>
      <c r="Q32" s="397"/>
      <c r="R32" s="397"/>
      <c r="S32" s="398">
        <f>A36</f>
        <v>14</v>
      </c>
      <c r="T32" s="397"/>
      <c r="U32" s="397"/>
      <c r="V32" s="397"/>
      <c r="W32" s="400"/>
      <c r="X32" s="401" t="s">
        <v>78</v>
      </c>
      <c r="Y32" s="402"/>
      <c r="Z32" s="104" t="s">
        <v>79</v>
      </c>
      <c r="AA32" s="105" t="s">
        <v>80</v>
      </c>
      <c r="AB32" s="403" t="s">
        <v>81</v>
      </c>
      <c r="AC32" s="404"/>
      <c r="AD32" s="405"/>
      <c r="AE32" s="106" t="s">
        <v>82</v>
      </c>
      <c r="AF32" s="107" t="s">
        <v>79</v>
      </c>
    </row>
    <row r="33" spans="1:33" ht="21" thickTop="1">
      <c r="A33" s="108">
        <v>3</v>
      </c>
      <c r="B33" s="506" t="str">
        <f>VLOOKUP(A33,Preslist!A6:D121,3)</f>
        <v>Šimanovský Marek</v>
      </c>
      <c r="C33" s="506"/>
      <c r="D33" s="506"/>
      <c r="E33" s="506"/>
      <c r="F33" s="506"/>
      <c r="G33" s="506"/>
      <c r="H33" s="507" t="str">
        <f>VLOOKUP(A33,Preslist!A$6:D$91,4)</f>
        <v>TJ Sokol Horažďovice</v>
      </c>
      <c r="I33" s="508"/>
      <c r="J33" s="391"/>
      <c r="K33" s="391"/>
      <c r="L33" s="391"/>
      <c r="M33" s="109">
        <f>W42</f>
        <v>3</v>
      </c>
      <c r="N33" s="110" t="s">
        <v>83</v>
      </c>
      <c r="O33" s="111">
        <f>Y42</f>
        <v>2</v>
      </c>
      <c r="P33" s="110">
        <f>Y44</f>
        <v>3</v>
      </c>
      <c r="Q33" s="110" t="s">
        <v>83</v>
      </c>
      <c r="R33" s="110">
        <f>W44</f>
        <v>2</v>
      </c>
      <c r="S33" s="434">
        <f>W39</f>
        <v>3</v>
      </c>
      <c r="T33" s="435"/>
      <c r="U33" s="110" t="s">
        <v>83</v>
      </c>
      <c r="V33" s="435">
        <f>Y39</f>
        <v>1</v>
      </c>
      <c r="W33" s="436"/>
      <c r="X33" s="420">
        <f>COUNTIF(M33,"=3")+COUNTIF(P33,"=3")+COUNTIF(S33,"=3")</f>
        <v>3</v>
      </c>
      <c r="Y33" s="421"/>
      <c r="Z33" s="112">
        <f>COUNTIF(O33,"=3")+COUNTIF(R33,"=3")+COUNTIF(V33,"=3")</f>
        <v>0</v>
      </c>
      <c r="AA33" s="113">
        <v>0</v>
      </c>
      <c r="AB33" s="289">
        <f>M33+P33+S33</f>
        <v>9</v>
      </c>
      <c r="AC33" s="296" t="s">
        <v>83</v>
      </c>
      <c r="AD33" s="297">
        <f>O33+R33+V33</f>
        <v>5</v>
      </c>
      <c r="AE33" s="114">
        <f>X33*2+Z33*1</f>
        <v>6</v>
      </c>
      <c r="AF33" s="123">
        <f t="shared" ref="AF33" si="11">RANK(AE33,AE$3:AE$6)</f>
        <v>1</v>
      </c>
    </row>
    <row r="34" spans="1:33" ht="20.25">
      <c r="A34" s="116">
        <v>9</v>
      </c>
      <c r="B34" s="422" t="str">
        <f>VLOOKUP(A34,Preslist!A7:D122,3)</f>
        <v>Klimeš Daniel</v>
      </c>
      <c r="C34" s="422"/>
      <c r="D34" s="422"/>
      <c r="E34" s="422"/>
      <c r="F34" s="422"/>
      <c r="G34" s="422"/>
      <c r="H34" s="423" t="str">
        <f>VLOOKUP(A34,Preslist!A$6:D$91,4)</f>
        <v>TJ Sokol Plzeň V.</v>
      </c>
      <c r="I34" s="424"/>
      <c r="J34" s="117">
        <f>Y42</f>
        <v>2</v>
      </c>
      <c r="K34" s="118" t="s">
        <v>83</v>
      </c>
      <c r="L34" s="119">
        <f>W42</f>
        <v>3</v>
      </c>
      <c r="M34" s="425"/>
      <c r="N34" s="426"/>
      <c r="O34" s="427"/>
      <c r="P34" s="118">
        <f>W40</f>
        <v>1</v>
      </c>
      <c r="Q34" s="118" t="s">
        <v>83</v>
      </c>
      <c r="R34" s="118">
        <f>Y40</f>
        <v>3</v>
      </c>
      <c r="S34" s="425">
        <f>W43</f>
        <v>3</v>
      </c>
      <c r="T34" s="426"/>
      <c r="U34" s="118" t="s">
        <v>83</v>
      </c>
      <c r="V34" s="426">
        <f>Y43</f>
        <v>1</v>
      </c>
      <c r="W34" s="428"/>
      <c r="X34" s="429">
        <f>COUNTIF(J34,"=3")+COUNTIF(P34,"=3")+COUNTIF(S34,"=3")</f>
        <v>1</v>
      </c>
      <c r="Y34" s="430"/>
      <c r="Z34" s="120">
        <f>COUNTIF(L34,"=3")+COUNTIF(R34,"=3")+COUNTIF(V34,"=3")</f>
        <v>2</v>
      </c>
      <c r="AA34" s="121">
        <v>0</v>
      </c>
      <c r="AB34" s="294">
        <v>6</v>
      </c>
      <c r="AC34" s="291" t="s">
        <v>83</v>
      </c>
      <c r="AD34" s="293">
        <v>7</v>
      </c>
      <c r="AE34" s="122">
        <f t="shared" ref="AE34:AE36" si="12">X34*2+Z34*1</f>
        <v>4</v>
      </c>
      <c r="AF34" s="123">
        <v>3</v>
      </c>
    </row>
    <row r="35" spans="1:33" ht="20.25">
      <c r="A35" s="116">
        <v>6</v>
      </c>
      <c r="B35" s="422" t="str">
        <f>VLOOKUP(A35,Preslist!A8:D123,3)</f>
        <v>Sedláček Štěpán</v>
      </c>
      <c r="C35" s="422"/>
      <c r="D35" s="422"/>
      <c r="E35" s="422"/>
      <c r="F35" s="422"/>
      <c r="G35" s="422"/>
      <c r="H35" s="423" t="str">
        <f>VLOOKUP(A35,Preslist!A$6:D$91,4)</f>
        <v>TJ Dobřany</v>
      </c>
      <c r="I35" s="424"/>
      <c r="J35" s="118">
        <f>W44</f>
        <v>2</v>
      </c>
      <c r="K35" s="118" t="s">
        <v>83</v>
      </c>
      <c r="L35" s="118">
        <f>Y44</f>
        <v>3</v>
      </c>
      <c r="M35" s="124">
        <f>Y40</f>
        <v>3</v>
      </c>
      <c r="N35" s="118" t="s">
        <v>83</v>
      </c>
      <c r="O35" s="119">
        <f>W40</f>
        <v>1</v>
      </c>
      <c r="P35" s="426"/>
      <c r="Q35" s="426"/>
      <c r="R35" s="426"/>
      <c r="S35" s="425">
        <f>Y41</f>
        <v>3</v>
      </c>
      <c r="T35" s="426"/>
      <c r="U35" s="118" t="s">
        <v>83</v>
      </c>
      <c r="V35" s="426">
        <f>W41</f>
        <v>0</v>
      </c>
      <c r="W35" s="428"/>
      <c r="X35" s="429">
        <f>COUNTIF(J35,"=3")+COUNTIF(M35,"=3")+COUNTIF(S35,"=3")</f>
        <v>2</v>
      </c>
      <c r="Y35" s="430"/>
      <c r="Z35" s="120">
        <f>COUNTIF(L35,"=3")+COUNTIF(O35,"=3")+COUNTIF(V35,"=3")</f>
        <v>1</v>
      </c>
      <c r="AA35" s="121">
        <v>0</v>
      </c>
      <c r="AB35" s="294">
        <v>8</v>
      </c>
      <c r="AC35" s="291" t="s">
        <v>83</v>
      </c>
      <c r="AD35" s="293">
        <v>4</v>
      </c>
      <c r="AE35" s="122">
        <f t="shared" si="12"/>
        <v>5</v>
      </c>
      <c r="AF35" s="123">
        <v>2</v>
      </c>
    </row>
    <row r="36" spans="1:33" ht="21" thickBot="1">
      <c r="A36" s="126">
        <v>14</v>
      </c>
      <c r="B36" s="437" t="str">
        <f>VLOOKUP(A36,Preslist!A9:D124,3)</f>
        <v>Soukup Lukáš</v>
      </c>
      <c r="C36" s="437"/>
      <c r="D36" s="437"/>
      <c r="E36" s="437"/>
      <c r="F36" s="437"/>
      <c r="G36" s="437"/>
      <c r="H36" s="438" t="str">
        <f>VLOOKUP(A36,Preslist!A$6:D$91,4)</f>
        <v>SKUŘ Plzeň</v>
      </c>
      <c r="I36" s="439"/>
      <c r="J36" s="127">
        <f>Y39</f>
        <v>1</v>
      </c>
      <c r="K36" s="127" t="s">
        <v>83</v>
      </c>
      <c r="L36" s="127">
        <f>W39</f>
        <v>3</v>
      </c>
      <c r="M36" s="128">
        <f>Y43</f>
        <v>1</v>
      </c>
      <c r="N36" s="127" t="s">
        <v>83</v>
      </c>
      <c r="O36" s="129">
        <f>W43</f>
        <v>3</v>
      </c>
      <c r="P36" s="127">
        <f>W41</f>
        <v>0</v>
      </c>
      <c r="Q36" s="127" t="s">
        <v>83</v>
      </c>
      <c r="R36" s="127">
        <f>Y41</f>
        <v>3</v>
      </c>
      <c r="S36" s="440"/>
      <c r="T36" s="441"/>
      <c r="U36" s="441"/>
      <c r="V36" s="441"/>
      <c r="W36" s="442"/>
      <c r="X36" s="443">
        <f>COUNTIF(J36,"=3")+COUNTIF(M36,"=3")+COUNTIF(P36,"=3")</f>
        <v>0</v>
      </c>
      <c r="Y36" s="444"/>
      <c r="Z36" s="130">
        <f>COUNTIF(L36,"=3")+COUNTIF(O36,"=3")+COUNTIF(R36,"=3")</f>
        <v>3</v>
      </c>
      <c r="AA36" s="131">
        <v>0</v>
      </c>
      <c r="AB36" s="301">
        <v>2</v>
      </c>
      <c r="AC36" s="299" t="s">
        <v>83</v>
      </c>
      <c r="AD36" s="300">
        <v>9</v>
      </c>
      <c r="AE36" s="132">
        <f t="shared" si="12"/>
        <v>3</v>
      </c>
      <c r="AF36" s="123">
        <v>4</v>
      </c>
    </row>
    <row r="37" spans="1:33" ht="21.75" thickTop="1" thickBot="1">
      <c r="A37" s="445" t="s">
        <v>84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7"/>
    </row>
    <row r="38" spans="1:33" ht="17.25" thickTop="1" thickBot="1">
      <c r="A38" s="448" t="s">
        <v>85</v>
      </c>
      <c r="B38" s="417"/>
      <c r="C38" s="134" t="s">
        <v>86</v>
      </c>
      <c r="D38" s="448" t="s">
        <v>87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49"/>
      <c r="O38" s="135" t="s">
        <v>88</v>
      </c>
      <c r="P38" s="136" t="s">
        <v>89</v>
      </c>
      <c r="Q38" s="136" t="s">
        <v>90</v>
      </c>
      <c r="R38" s="463" t="s">
        <v>91</v>
      </c>
      <c r="S38" s="463"/>
      <c r="T38" s="463" t="s">
        <v>78</v>
      </c>
      <c r="U38" s="463"/>
      <c r="V38" s="464"/>
      <c r="W38" s="417" t="s">
        <v>92</v>
      </c>
      <c r="X38" s="417"/>
      <c r="Y38" s="391"/>
      <c r="Z38" s="391"/>
      <c r="AA38" s="448" t="s">
        <v>93</v>
      </c>
      <c r="AB38" s="417"/>
      <c r="AC38" s="417"/>
      <c r="AD38" s="417"/>
      <c r="AE38" s="417"/>
      <c r="AF38" s="449"/>
    </row>
    <row r="39" spans="1:33" ht="16.5" thickTop="1">
      <c r="A39" s="450"/>
      <c r="B39" s="451"/>
      <c r="C39" s="137">
        <v>0</v>
      </c>
      <c r="D39" s="138">
        <v>1</v>
      </c>
      <c r="E39" s="509" t="str">
        <f>B33</f>
        <v>Šimanovský Marek</v>
      </c>
      <c r="F39" s="510"/>
      <c r="G39" s="510"/>
      <c r="H39" s="511"/>
      <c r="I39" s="138">
        <v>4</v>
      </c>
      <c r="J39" s="509" t="str">
        <f>B36</f>
        <v>Soukup Lukáš</v>
      </c>
      <c r="K39" s="510"/>
      <c r="L39" s="510"/>
      <c r="M39" s="510"/>
      <c r="N39" s="512"/>
      <c r="O39" s="159">
        <v>6</v>
      </c>
      <c r="P39" s="160">
        <v>-10</v>
      </c>
      <c r="Q39" s="160">
        <v>6</v>
      </c>
      <c r="R39" s="456">
        <v>7</v>
      </c>
      <c r="S39" s="456"/>
      <c r="T39" s="456"/>
      <c r="U39" s="456"/>
      <c r="V39" s="457"/>
      <c r="W39" s="215">
        <f>COUNTIF(O39:V39,"&gt;0")</f>
        <v>3</v>
      </c>
      <c r="X39" s="138" t="s">
        <v>83</v>
      </c>
      <c r="Y39" s="458">
        <f>COUNTIF(O39:V39,"&lt;0")</f>
        <v>1</v>
      </c>
      <c r="Z39" s="459"/>
      <c r="AA39" s="139"/>
      <c r="AB39" s="460" t="str">
        <f>B35</f>
        <v>Sedláček Štěpán</v>
      </c>
      <c r="AC39" s="461"/>
      <c r="AD39" s="461"/>
      <c r="AE39" s="461"/>
      <c r="AF39" s="462"/>
    </row>
    <row r="40" spans="1:33">
      <c r="A40" s="483"/>
      <c r="B40" s="484"/>
      <c r="C40" s="140">
        <v>0</v>
      </c>
      <c r="D40" s="141">
        <v>2</v>
      </c>
      <c r="E40" s="517" t="str">
        <f>B34</f>
        <v>Klimeš Daniel</v>
      </c>
      <c r="F40" s="518"/>
      <c r="G40" s="518"/>
      <c r="H40" s="519"/>
      <c r="I40" s="141">
        <v>3</v>
      </c>
      <c r="J40" s="517" t="str">
        <f>B35</f>
        <v>Sedláček Štěpán</v>
      </c>
      <c r="K40" s="518"/>
      <c r="L40" s="518"/>
      <c r="M40" s="518"/>
      <c r="N40" s="520"/>
      <c r="O40" s="161">
        <v>8</v>
      </c>
      <c r="P40" s="162">
        <v>-7</v>
      </c>
      <c r="Q40" s="162">
        <v>-5</v>
      </c>
      <c r="R40" s="489">
        <v>-9</v>
      </c>
      <c r="S40" s="489"/>
      <c r="T40" s="489"/>
      <c r="U40" s="489"/>
      <c r="V40" s="490"/>
      <c r="W40" s="142">
        <f t="shared" ref="W40:W44" si="13">COUNTIF(O40:V40,"&gt;0")</f>
        <v>1</v>
      </c>
      <c r="X40" s="141" t="s">
        <v>83</v>
      </c>
      <c r="Y40" s="465">
        <f t="shared" ref="Y40:Y44" si="14">COUNTIF(O40:V40,"&lt;0")</f>
        <v>3</v>
      </c>
      <c r="Z40" s="466"/>
      <c r="AA40" s="143"/>
      <c r="AB40" s="467" t="str">
        <f>B33</f>
        <v>Šimanovský Marek</v>
      </c>
      <c r="AC40" s="468"/>
      <c r="AD40" s="468"/>
      <c r="AE40" s="468"/>
      <c r="AF40" s="469"/>
    </row>
    <row r="41" spans="1:33">
      <c r="A41" s="470"/>
      <c r="B41" s="471"/>
      <c r="C41" s="144">
        <v>0</v>
      </c>
      <c r="D41" s="145">
        <v>4</v>
      </c>
      <c r="E41" s="513" t="str">
        <f>B36</f>
        <v>Soukup Lukáš</v>
      </c>
      <c r="F41" s="514"/>
      <c r="G41" s="514"/>
      <c r="H41" s="515"/>
      <c r="I41" s="145">
        <v>3</v>
      </c>
      <c r="J41" s="513" t="str">
        <f>B35</f>
        <v>Sedláček Štěpán</v>
      </c>
      <c r="K41" s="514"/>
      <c r="L41" s="514"/>
      <c r="M41" s="514"/>
      <c r="N41" s="516"/>
      <c r="O41" s="163">
        <v>-15</v>
      </c>
      <c r="P41" s="164">
        <v>-2</v>
      </c>
      <c r="Q41" s="164">
        <v>-8</v>
      </c>
      <c r="R41" s="476"/>
      <c r="S41" s="476"/>
      <c r="T41" s="476"/>
      <c r="U41" s="476"/>
      <c r="V41" s="477"/>
      <c r="W41" s="146">
        <f t="shared" si="13"/>
        <v>0</v>
      </c>
      <c r="X41" s="145" t="s">
        <v>83</v>
      </c>
      <c r="Y41" s="478">
        <f t="shared" si="14"/>
        <v>3</v>
      </c>
      <c r="Z41" s="479"/>
      <c r="AA41" s="147"/>
      <c r="AB41" s="480" t="str">
        <f>B34</f>
        <v>Klimeš Daniel</v>
      </c>
      <c r="AC41" s="481"/>
      <c r="AD41" s="481"/>
      <c r="AE41" s="481"/>
      <c r="AF41" s="482"/>
    </row>
    <row r="42" spans="1:33">
      <c r="A42" s="483"/>
      <c r="B42" s="484"/>
      <c r="C42" s="140">
        <v>0</v>
      </c>
      <c r="D42" s="141">
        <v>1</v>
      </c>
      <c r="E42" s="517" t="str">
        <f>B33</f>
        <v>Šimanovský Marek</v>
      </c>
      <c r="F42" s="518"/>
      <c r="G42" s="518"/>
      <c r="H42" s="519"/>
      <c r="I42" s="141">
        <v>2</v>
      </c>
      <c r="J42" s="517" t="str">
        <f>B34</f>
        <v>Klimeš Daniel</v>
      </c>
      <c r="K42" s="518"/>
      <c r="L42" s="518"/>
      <c r="M42" s="518"/>
      <c r="N42" s="520"/>
      <c r="O42" s="165">
        <v>8</v>
      </c>
      <c r="P42" s="166">
        <v>-8</v>
      </c>
      <c r="Q42" s="166">
        <v>-17</v>
      </c>
      <c r="R42" s="489">
        <v>5</v>
      </c>
      <c r="S42" s="489"/>
      <c r="T42" s="489">
        <v>7</v>
      </c>
      <c r="U42" s="489"/>
      <c r="V42" s="490"/>
      <c r="W42" s="142">
        <f t="shared" si="13"/>
        <v>3</v>
      </c>
      <c r="X42" s="141" t="s">
        <v>83</v>
      </c>
      <c r="Y42" s="465">
        <f t="shared" si="14"/>
        <v>2</v>
      </c>
      <c r="Z42" s="466"/>
      <c r="AA42" s="148"/>
      <c r="AB42" s="467" t="str">
        <f>B36</f>
        <v>Soukup Lukáš</v>
      </c>
      <c r="AC42" s="468"/>
      <c r="AD42" s="468"/>
      <c r="AE42" s="468"/>
      <c r="AF42" s="469"/>
    </row>
    <row r="43" spans="1:33">
      <c r="A43" s="470"/>
      <c r="B43" s="471"/>
      <c r="C43" s="144">
        <v>0</v>
      </c>
      <c r="D43" s="145">
        <v>2</v>
      </c>
      <c r="E43" s="513" t="str">
        <f>B34</f>
        <v>Klimeš Daniel</v>
      </c>
      <c r="F43" s="514"/>
      <c r="G43" s="514"/>
      <c r="H43" s="515"/>
      <c r="I43" s="145">
        <v>4</v>
      </c>
      <c r="J43" s="513" t="str">
        <f>B36</f>
        <v>Soukup Lukáš</v>
      </c>
      <c r="K43" s="514"/>
      <c r="L43" s="514"/>
      <c r="M43" s="514"/>
      <c r="N43" s="516"/>
      <c r="O43" s="163">
        <v>6</v>
      </c>
      <c r="P43" s="164">
        <v>-12</v>
      </c>
      <c r="Q43" s="164">
        <v>6</v>
      </c>
      <c r="R43" s="476">
        <v>6</v>
      </c>
      <c r="S43" s="476"/>
      <c r="T43" s="476"/>
      <c r="U43" s="476"/>
      <c r="V43" s="477"/>
      <c r="W43" s="146">
        <f t="shared" si="13"/>
        <v>3</v>
      </c>
      <c r="X43" s="145" t="s">
        <v>83</v>
      </c>
      <c r="Y43" s="478">
        <f t="shared" si="14"/>
        <v>1</v>
      </c>
      <c r="Z43" s="479"/>
      <c r="AA43" s="149"/>
      <c r="AB43" s="480" t="str">
        <f>B33</f>
        <v>Šimanovský Marek</v>
      </c>
      <c r="AC43" s="481"/>
      <c r="AD43" s="481"/>
      <c r="AE43" s="481"/>
      <c r="AF43" s="482"/>
    </row>
    <row r="44" spans="1:33" ht="16.5" thickBot="1">
      <c r="A44" s="496"/>
      <c r="B44" s="497"/>
      <c r="C44" s="150">
        <v>0</v>
      </c>
      <c r="D44" s="151">
        <v>3</v>
      </c>
      <c r="E44" s="521" t="str">
        <f>B35</f>
        <v>Sedláček Štěpán</v>
      </c>
      <c r="F44" s="522"/>
      <c r="G44" s="522"/>
      <c r="H44" s="523"/>
      <c r="I44" s="151">
        <v>1</v>
      </c>
      <c r="J44" s="521" t="str">
        <f>B33</f>
        <v>Šimanovský Marek</v>
      </c>
      <c r="K44" s="522"/>
      <c r="L44" s="522"/>
      <c r="M44" s="522"/>
      <c r="N44" s="524"/>
      <c r="O44" s="167">
        <v>4</v>
      </c>
      <c r="P44" s="168">
        <v>-5</v>
      </c>
      <c r="Q44" s="168">
        <v>-10</v>
      </c>
      <c r="R44" s="502">
        <v>9</v>
      </c>
      <c r="S44" s="502"/>
      <c r="T44" s="502">
        <v>-12</v>
      </c>
      <c r="U44" s="502"/>
      <c r="V44" s="503"/>
      <c r="W44" s="214">
        <f t="shared" si="13"/>
        <v>2</v>
      </c>
      <c r="X44" s="209" t="s">
        <v>83</v>
      </c>
      <c r="Y44" s="491">
        <f t="shared" si="14"/>
        <v>3</v>
      </c>
      <c r="Z44" s="492"/>
      <c r="AA44" s="152"/>
      <c r="AB44" s="493" t="str">
        <f>B34</f>
        <v>Klimeš Daniel</v>
      </c>
      <c r="AC44" s="494"/>
      <c r="AD44" s="494"/>
      <c r="AE44" s="494"/>
      <c r="AF44" s="495"/>
    </row>
    <row r="45" spans="1:33" ht="37.5" customHeight="1" thickTop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5"/>
      <c r="AF45" s="102"/>
    </row>
    <row r="46" spans="1:33" ht="26.45" customHeight="1" thickTop="1" thickBot="1">
      <c r="A46" s="406" t="s">
        <v>72</v>
      </c>
      <c r="B46" s="407"/>
      <c r="C46" s="407"/>
      <c r="D46" s="407"/>
      <c r="E46" s="408" t="s">
        <v>95</v>
      </c>
      <c r="F46" s="409"/>
      <c r="G46" s="410">
        <f>Preslist!C4</f>
        <v>45584</v>
      </c>
      <c r="H46" s="411"/>
      <c r="I46" s="411"/>
      <c r="J46" s="412"/>
      <c r="K46" s="413" t="s">
        <v>222</v>
      </c>
      <c r="L46" s="414"/>
      <c r="M46" s="414"/>
      <c r="N46" s="414"/>
      <c r="O46" s="415"/>
      <c r="P46" s="416" t="s">
        <v>74</v>
      </c>
      <c r="Q46" s="417"/>
      <c r="R46" s="417"/>
      <c r="S46" s="418" t="s">
        <v>161</v>
      </c>
      <c r="T46" s="417"/>
      <c r="U46" s="417"/>
      <c r="V46" s="417"/>
      <c r="W46" s="417"/>
      <c r="X46" s="417"/>
      <c r="Y46" s="419"/>
      <c r="Z46" s="391" t="s">
        <v>75</v>
      </c>
      <c r="AA46" s="391"/>
      <c r="AB46" s="391"/>
      <c r="AC46" s="102"/>
      <c r="AD46" s="392"/>
      <c r="AE46" s="392"/>
      <c r="AF46" s="393"/>
    </row>
    <row r="47" spans="1:33" ht="25.5" thickTop="1" thickBot="1">
      <c r="A47" s="103" t="s">
        <v>76</v>
      </c>
      <c r="B47" s="394" t="s">
        <v>9</v>
      </c>
      <c r="C47" s="395"/>
      <c r="D47" s="395"/>
      <c r="E47" s="395"/>
      <c r="F47" s="395"/>
      <c r="G47" s="395"/>
      <c r="H47" s="395" t="s">
        <v>77</v>
      </c>
      <c r="I47" s="396"/>
      <c r="J47" s="397">
        <f>A48</f>
        <v>4</v>
      </c>
      <c r="K47" s="397"/>
      <c r="L47" s="397"/>
      <c r="M47" s="398">
        <f>A49</f>
        <v>10</v>
      </c>
      <c r="N47" s="397"/>
      <c r="O47" s="399"/>
      <c r="P47" s="397">
        <f>A50</f>
        <v>7</v>
      </c>
      <c r="Q47" s="397"/>
      <c r="R47" s="397"/>
      <c r="S47" s="398">
        <f>A51</f>
        <v>13</v>
      </c>
      <c r="T47" s="397"/>
      <c r="U47" s="397"/>
      <c r="V47" s="397"/>
      <c r="W47" s="400"/>
      <c r="X47" s="401" t="s">
        <v>78</v>
      </c>
      <c r="Y47" s="402"/>
      <c r="Z47" s="104" t="s">
        <v>79</v>
      </c>
      <c r="AA47" s="105" t="s">
        <v>80</v>
      </c>
      <c r="AB47" s="403" t="s">
        <v>81</v>
      </c>
      <c r="AC47" s="404"/>
      <c r="AD47" s="405"/>
      <c r="AE47" s="106" t="s">
        <v>82</v>
      </c>
      <c r="AF47" s="107" t="s">
        <v>79</v>
      </c>
    </row>
    <row r="48" spans="1:33" ht="21" thickTop="1">
      <c r="A48" s="108">
        <v>4</v>
      </c>
      <c r="B48" s="431" t="str">
        <f>VLOOKUP(A48,Preslist!A6:D136,3)</f>
        <v>Sýkora David</v>
      </c>
      <c r="C48" s="431"/>
      <c r="D48" s="431"/>
      <c r="E48" s="431"/>
      <c r="F48" s="431"/>
      <c r="G48" s="431"/>
      <c r="H48" s="432" t="str">
        <f>VLOOKUP(A48,Preslist!A$6:D$91,4)</f>
        <v>TJ Union Plzeň</v>
      </c>
      <c r="I48" s="433"/>
      <c r="J48" s="391"/>
      <c r="K48" s="391"/>
      <c r="L48" s="391"/>
      <c r="M48" s="109">
        <v>3</v>
      </c>
      <c r="N48" s="110" t="s">
        <v>83</v>
      </c>
      <c r="O48" s="111">
        <v>2</v>
      </c>
      <c r="P48" s="110">
        <v>1</v>
      </c>
      <c r="Q48" s="110" t="s">
        <v>83</v>
      </c>
      <c r="R48" s="110">
        <v>3</v>
      </c>
      <c r="S48" s="434">
        <v>1</v>
      </c>
      <c r="T48" s="435"/>
      <c r="U48" s="110" t="s">
        <v>83</v>
      </c>
      <c r="V48" s="435">
        <v>3</v>
      </c>
      <c r="W48" s="436"/>
      <c r="X48" s="420">
        <f>COUNTIF(M48,"=3")+COUNTIF(P48,"=3")+COUNTIF(S48,"=3")</f>
        <v>1</v>
      </c>
      <c r="Y48" s="421"/>
      <c r="Z48" s="112">
        <f>COUNTIF(O48,"=3")+COUNTIF(R48,"=3")+COUNTIF(V48,"=3")</f>
        <v>2</v>
      </c>
      <c r="AA48" s="113">
        <v>0</v>
      </c>
      <c r="AB48" s="289">
        <f>M48+P48+S48</f>
        <v>5</v>
      </c>
      <c r="AC48" s="102" t="s">
        <v>83</v>
      </c>
      <c r="AD48" s="297">
        <f>O48+R48+V48</f>
        <v>8</v>
      </c>
      <c r="AE48" s="114">
        <f>X48*2+Z48*1</f>
        <v>4</v>
      </c>
      <c r="AF48" s="123">
        <v>3</v>
      </c>
      <c r="AG48" s="317" t="s">
        <v>197</v>
      </c>
    </row>
    <row r="49" spans="1:33" ht="20.25">
      <c r="A49" s="116">
        <v>10</v>
      </c>
      <c r="B49" s="422" t="str">
        <f>VLOOKUP(A49,Preslist!A7:D137,3)</f>
        <v>Matuška Ivo</v>
      </c>
      <c r="C49" s="422"/>
      <c r="D49" s="422"/>
      <c r="E49" s="422"/>
      <c r="F49" s="422"/>
      <c r="G49" s="422"/>
      <c r="H49" s="423" t="str">
        <f>VLOOKUP(A49,Preslist!A$6:D$91,4)</f>
        <v>SKUŘ Plzeň</v>
      </c>
      <c r="I49" s="424"/>
      <c r="J49" s="117">
        <v>2</v>
      </c>
      <c r="K49" s="118" t="s">
        <v>83</v>
      </c>
      <c r="L49" s="119">
        <v>3</v>
      </c>
      <c r="M49" s="425"/>
      <c r="N49" s="426"/>
      <c r="O49" s="427"/>
      <c r="P49" s="118">
        <v>0</v>
      </c>
      <c r="Q49" s="118" t="s">
        <v>83</v>
      </c>
      <c r="R49" s="118">
        <v>3</v>
      </c>
      <c r="S49" s="425">
        <v>3</v>
      </c>
      <c r="T49" s="426"/>
      <c r="U49" s="118" t="s">
        <v>83</v>
      </c>
      <c r="V49" s="426">
        <v>0</v>
      </c>
      <c r="W49" s="428"/>
      <c r="X49" s="429">
        <f>COUNTIF(J49,"=3")+COUNTIF(P49,"=3")+COUNTIF(S49,"=3")</f>
        <v>1</v>
      </c>
      <c r="Y49" s="430"/>
      <c r="Z49" s="120">
        <f>COUNTIF(L49,"=3")+COUNTIF(R49,"=3")+COUNTIF(V49,"=3")</f>
        <v>2</v>
      </c>
      <c r="AA49" s="121">
        <v>0</v>
      </c>
      <c r="AB49" s="294">
        <v>5</v>
      </c>
      <c r="AC49" s="118" t="s">
        <v>83</v>
      </c>
      <c r="AD49" s="293">
        <v>6</v>
      </c>
      <c r="AE49" s="122">
        <f t="shared" ref="AE49:AE51" si="15">X49*2+Z49*1</f>
        <v>4</v>
      </c>
      <c r="AF49" s="123">
        <v>2</v>
      </c>
      <c r="AG49" s="317" t="s">
        <v>223</v>
      </c>
    </row>
    <row r="50" spans="1:33" ht="20.25">
      <c r="A50" s="116">
        <v>7</v>
      </c>
      <c r="B50" s="422" t="str">
        <f>VLOOKUP(A50,Preslist!A8:D138,3)</f>
        <v>Jandečka Jindřich</v>
      </c>
      <c r="C50" s="422"/>
      <c r="D50" s="422"/>
      <c r="E50" s="422"/>
      <c r="F50" s="422"/>
      <c r="G50" s="422"/>
      <c r="H50" s="423" t="str">
        <f>VLOOKUP(A50,Preslist!A$6:D$91,4)</f>
        <v>KST Klatovy</v>
      </c>
      <c r="I50" s="424"/>
      <c r="J50" s="118">
        <v>3</v>
      </c>
      <c r="K50" s="118" t="s">
        <v>83</v>
      </c>
      <c r="L50" s="118">
        <v>1</v>
      </c>
      <c r="M50" s="124">
        <v>3</v>
      </c>
      <c r="N50" s="118" t="s">
        <v>83</v>
      </c>
      <c r="O50" s="119">
        <v>0</v>
      </c>
      <c r="P50" s="426"/>
      <c r="Q50" s="426"/>
      <c r="R50" s="426"/>
      <c r="S50" s="425">
        <v>3</v>
      </c>
      <c r="T50" s="426"/>
      <c r="U50" s="118" t="s">
        <v>83</v>
      </c>
      <c r="V50" s="426">
        <v>0</v>
      </c>
      <c r="W50" s="428"/>
      <c r="X50" s="429">
        <f>COUNTIF(J50,"=3")+COUNTIF(M50,"=3")+COUNTIF(S50,"=3")</f>
        <v>3</v>
      </c>
      <c r="Y50" s="430"/>
      <c r="Z50" s="120">
        <f>COUNTIF(L50,"=3")+COUNTIF(O50,"=3")+COUNTIF(V50,"=3")</f>
        <v>0</v>
      </c>
      <c r="AA50" s="121">
        <v>0</v>
      </c>
      <c r="AB50" s="294">
        <v>9</v>
      </c>
      <c r="AC50" s="125" t="s">
        <v>83</v>
      </c>
      <c r="AD50" s="293">
        <v>1</v>
      </c>
      <c r="AE50" s="122">
        <f t="shared" si="15"/>
        <v>6</v>
      </c>
      <c r="AF50" s="123">
        <v>1</v>
      </c>
      <c r="AG50" s="317"/>
    </row>
    <row r="51" spans="1:33" ht="21" thickBot="1">
      <c r="A51" s="126">
        <v>13</v>
      </c>
      <c r="B51" s="437" t="str">
        <f>VLOOKUP(A51,Preslist!A9:D139,3)</f>
        <v>Drnec Jiří</v>
      </c>
      <c r="C51" s="437"/>
      <c r="D51" s="437"/>
      <c r="E51" s="437"/>
      <c r="F51" s="437"/>
      <c r="G51" s="437"/>
      <c r="H51" s="438" t="str">
        <f>VLOOKUP(A51,Preslist!A$6:D$91,4)</f>
        <v>TJ Dobřany</v>
      </c>
      <c r="I51" s="439"/>
      <c r="J51" s="127">
        <v>3</v>
      </c>
      <c r="K51" s="127" t="s">
        <v>83</v>
      </c>
      <c r="L51" s="127">
        <v>1</v>
      </c>
      <c r="M51" s="128">
        <v>0</v>
      </c>
      <c r="N51" s="127" t="s">
        <v>83</v>
      </c>
      <c r="O51" s="129">
        <v>3</v>
      </c>
      <c r="P51" s="127">
        <v>0</v>
      </c>
      <c r="Q51" s="127" t="s">
        <v>83</v>
      </c>
      <c r="R51" s="127">
        <v>3</v>
      </c>
      <c r="S51" s="440"/>
      <c r="T51" s="441"/>
      <c r="U51" s="441"/>
      <c r="V51" s="441"/>
      <c r="W51" s="442"/>
      <c r="X51" s="443">
        <f>COUNTIF(J51,"=3")+COUNTIF(M51,"=3")+COUNTIF(P51,"=3")</f>
        <v>1</v>
      </c>
      <c r="Y51" s="444"/>
      <c r="Z51" s="130">
        <f>COUNTIF(L51,"=3")+COUNTIF(O51,"=3")+COUNTIF(R51,"=3")</f>
        <v>2</v>
      </c>
      <c r="AA51" s="131">
        <v>0</v>
      </c>
      <c r="AB51" s="301">
        <v>3</v>
      </c>
      <c r="AC51" s="127" t="s">
        <v>83</v>
      </c>
      <c r="AD51" s="300">
        <v>7</v>
      </c>
      <c r="AE51" s="132">
        <f t="shared" si="15"/>
        <v>4</v>
      </c>
      <c r="AF51" s="123">
        <v>4</v>
      </c>
      <c r="AG51" s="317" t="s">
        <v>224</v>
      </c>
    </row>
    <row r="52" spans="1:33" ht="21.75" thickTop="1" thickBot="1">
      <c r="A52" s="445" t="s">
        <v>84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7"/>
    </row>
    <row r="53" spans="1:33" ht="17.25" thickTop="1" thickBot="1">
      <c r="A53" s="448" t="s">
        <v>85</v>
      </c>
      <c r="B53" s="417"/>
      <c r="C53" s="134" t="s">
        <v>86</v>
      </c>
      <c r="D53" s="448" t="s">
        <v>87</v>
      </c>
      <c r="E53" s="417"/>
      <c r="F53" s="417"/>
      <c r="G53" s="417"/>
      <c r="H53" s="417"/>
      <c r="I53" s="417"/>
      <c r="J53" s="417"/>
      <c r="K53" s="417"/>
      <c r="L53" s="417"/>
      <c r="M53" s="417"/>
      <c r="N53" s="449"/>
      <c r="O53" s="135" t="s">
        <v>88</v>
      </c>
      <c r="P53" s="136" t="s">
        <v>89</v>
      </c>
      <c r="Q53" s="136" t="s">
        <v>90</v>
      </c>
      <c r="R53" s="463" t="s">
        <v>91</v>
      </c>
      <c r="S53" s="463"/>
      <c r="T53" s="463" t="s">
        <v>78</v>
      </c>
      <c r="U53" s="463"/>
      <c r="V53" s="464"/>
      <c r="W53" s="417" t="s">
        <v>92</v>
      </c>
      <c r="X53" s="417"/>
      <c r="Y53" s="391"/>
      <c r="Z53" s="391"/>
      <c r="AA53" s="448" t="s">
        <v>93</v>
      </c>
      <c r="AB53" s="417"/>
      <c r="AC53" s="417"/>
      <c r="AD53" s="417"/>
      <c r="AE53" s="417"/>
      <c r="AF53" s="449"/>
    </row>
    <row r="54" spans="1:33" ht="16.5" thickTop="1">
      <c r="A54" s="450"/>
      <c r="B54" s="451"/>
      <c r="C54" s="137">
        <v>0</v>
      </c>
      <c r="D54" s="138">
        <v>1</v>
      </c>
      <c r="E54" s="509" t="str">
        <f>B48</f>
        <v>Sýkora David</v>
      </c>
      <c r="F54" s="510"/>
      <c r="G54" s="510"/>
      <c r="H54" s="511"/>
      <c r="I54" s="138">
        <v>4</v>
      </c>
      <c r="J54" s="509" t="str">
        <f>B51</f>
        <v>Drnec Jiří</v>
      </c>
      <c r="K54" s="510"/>
      <c r="L54" s="510"/>
      <c r="M54" s="510"/>
      <c r="N54" s="512"/>
      <c r="O54" s="159">
        <v>-6</v>
      </c>
      <c r="P54" s="160">
        <v>-7</v>
      </c>
      <c r="Q54" s="160">
        <v>5</v>
      </c>
      <c r="R54" s="456">
        <v>-9</v>
      </c>
      <c r="S54" s="456"/>
      <c r="T54" s="456"/>
      <c r="U54" s="456"/>
      <c r="V54" s="457"/>
      <c r="W54" s="215">
        <f>COUNTIF(O54:V54,"&gt;0")</f>
        <v>1</v>
      </c>
      <c r="X54" s="138" t="s">
        <v>83</v>
      </c>
      <c r="Y54" s="458">
        <f>COUNTIF(O54:V54,"&lt;0")</f>
        <v>3</v>
      </c>
      <c r="Z54" s="459"/>
      <c r="AA54" s="139"/>
      <c r="AB54" s="460" t="str">
        <f>B50</f>
        <v>Jandečka Jindřich</v>
      </c>
      <c r="AC54" s="461"/>
      <c r="AD54" s="461"/>
      <c r="AE54" s="461"/>
      <c r="AF54" s="462"/>
    </row>
    <row r="55" spans="1:33">
      <c r="A55" s="483"/>
      <c r="B55" s="484"/>
      <c r="C55" s="140">
        <v>0</v>
      </c>
      <c r="D55" s="141">
        <v>2</v>
      </c>
      <c r="E55" s="517" t="str">
        <f>B49</f>
        <v>Matuška Ivo</v>
      </c>
      <c r="F55" s="518"/>
      <c r="G55" s="518"/>
      <c r="H55" s="519"/>
      <c r="I55" s="141">
        <v>3</v>
      </c>
      <c r="J55" s="517" t="str">
        <f>B50</f>
        <v>Jandečka Jindřich</v>
      </c>
      <c r="K55" s="518"/>
      <c r="L55" s="518"/>
      <c r="M55" s="518"/>
      <c r="N55" s="520"/>
      <c r="O55" s="161">
        <v>-9</v>
      </c>
      <c r="P55" s="162">
        <v>-7</v>
      </c>
      <c r="Q55" s="162">
        <v>-7</v>
      </c>
      <c r="R55" s="489"/>
      <c r="S55" s="489"/>
      <c r="T55" s="489"/>
      <c r="U55" s="489"/>
      <c r="V55" s="490"/>
      <c r="W55" s="142">
        <f t="shared" ref="W55:W59" si="16">COUNTIF(O55:V55,"&gt;0")</f>
        <v>0</v>
      </c>
      <c r="X55" s="141" t="s">
        <v>83</v>
      </c>
      <c r="Y55" s="465">
        <f t="shared" ref="Y55:Y59" si="17">COUNTIF(O55:V55,"&lt;0")</f>
        <v>3</v>
      </c>
      <c r="Z55" s="466"/>
      <c r="AA55" s="143"/>
      <c r="AB55" s="467" t="str">
        <f>B48</f>
        <v>Sýkora David</v>
      </c>
      <c r="AC55" s="468"/>
      <c r="AD55" s="468"/>
      <c r="AE55" s="468"/>
      <c r="AF55" s="469"/>
    </row>
    <row r="56" spans="1:33">
      <c r="A56" s="470"/>
      <c r="B56" s="471"/>
      <c r="C56" s="144">
        <v>0</v>
      </c>
      <c r="D56" s="145">
        <v>4</v>
      </c>
      <c r="E56" s="513" t="str">
        <f>B51</f>
        <v>Drnec Jiří</v>
      </c>
      <c r="F56" s="514"/>
      <c r="G56" s="514"/>
      <c r="H56" s="515"/>
      <c r="I56" s="145">
        <v>3</v>
      </c>
      <c r="J56" s="513" t="str">
        <f>B50</f>
        <v>Jandečka Jindřich</v>
      </c>
      <c r="K56" s="514"/>
      <c r="L56" s="514"/>
      <c r="M56" s="514"/>
      <c r="N56" s="516"/>
      <c r="O56" s="163">
        <v>-6</v>
      </c>
      <c r="P56" s="164">
        <v>-8</v>
      </c>
      <c r="Q56" s="164">
        <v>-5</v>
      </c>
      <c r="R56" s="476"/>
      <c r="S56" s="476"/>
      <c r="T56" s="476"/>
      <c r="U56" s="476"/>
      <c r="V56" s="477"/>
      <c r="W56" s="146">
        <f t="shared" si="16"/>
        <v>0</v>
      </c>
      <c r="X56" s="145" t="s">
        <v>83</v>
      </c>
      <c r="Y56" s="478">
        <f t="shared" si="17"/>
        <v>3</v>
      </c>
      <c r="Z56" s="479"/>
      <c r="AA56" s="147"/>
      <c r="AB56" s="480" t="str">
        <f>B49</f>
        <v>Matuška Ivo</v>
      </c>
      <c r="AC56" s="481"/>
      <c r="AD56" s="481"/>
      <c r="AE56" s="481"/>
      <c r="AF56" s="482"/>
    </row>
    <row r="57" spans="1:33">
      <c r="A57" s="483"/>
      <c r="B57" s="484"/>
      <c r="C57" s="140">
        <v>0</v>
      </c>
      <c r="D57" s="141">
        <v>1</v>
      </c>
      <c r="E57" s="517" t="str">
        <f>B48</f>
        <v>Sýkora David</v>
      </c>
      <c r="F57" s="518"/>
      <c r="G57" s="518"/>
      <c r="H57" s="519"/>
      <c r="I57" s="141">
        <v>2</v>
      </c>
      <c r="J57" s="517" t="str">
        <f>B49</f>
        <v>Matuška Ivo</v>
      </c>
      <c r="K57" s="518"/>
      <c r="L57" s="518"/>
      <c r="M57" s="518"/>
      <c r="N57" s="520"/>
      <c r="O57" s="165">
        <v>-7</v>
      </c>
      <c r="P57" s="166">
        <v>9</v>
      </c>
      <c r="Q57" s="166">
        <v>4</v>
      </c>
      <c r="R57" s="489">
        <v>-9</v>
      </c>
      <c r="S57" s="489"/>
      <c r="T57" s="489">
        <v>6</v>
      </c>
      <c r="U57" s="489"/>
      <c r="V57" s="490"/>
      <c r="W57" s="142">
        <f t="shared" si="16"/>
        <v>3</v>
      </c>
      <c r="X57" s="141" t="s">
        <v>83</v>
      </c>
      <c r="Y57" s="465">
        <f t="shared" si="17"/>
        <v>2</v>
      </c>
      <c r="Z57" s="466"/>
      <c r="AA57" s="148"/>
      <c r="AB57" s="467" t="str">
        <f>B51</f>
        <v>Drnec Jiří</v>
      </c>
      <c r="AC57" s="468"/>
      <c r="AD57" s="468"/>
      <c r="AE57" s="468"/>
      <c r="AF57" s="469"/>
    </row>
    <row r="58" spans="1:33">
      <c r="A58" s="470"/>
      <c r="B58" s="471"/>
      <c r="C58" s="144">
        <v>0</v>
      </c>
      <c r="D58" s="145">
        <v>2</v>
      </c>
      <c r="E58" s="513" t="str">
        <f>B49</f>
        <v>Matuška Ivo</v>
      </c>
      <c r="F58" s="514"/>
      <c r="G58" s="514"/>
      <c r="H58" s="515"/>
      <c r="I58" s="145">
        <v>4</v>
      </c>
      <c r="J58" s="513" t="str">
        <f>B51</f>
        <v>Drnec Jiří</v>
      </c>
      <c r="K58" s="514"/>
      <c r="L58" s="514"/>
      <c r="M58" s="514"/>
      <c r="N58" s="516"/>
      <c r="O58" s="163">
        <v>7</v>
      </c>
      <c r="P58" s="164">
        <v>8</v>
      </c>
      <c r="Q58" s="164">
        <v>5</v>
      </c>
      <c r="R58" s="476"/>
      <c r="S58" s="476"/>
      <c r="T58" s="476"/>
      <c r="U58" s="476"/>
      <c r="V58" s="477"/>
      <c r="W58" s="146">
        <f t="shared" si="16"/>
        <v>3</v>
      </c>
      <c r="X58" s="145" t="s">
        <v>83</v>
      </c>
      <c r="Y58" s="478">
        <f t="shared" si="17"/>
        <v>0</v>
      </c>
      <c r="Z58" s="479"/>
      <c r="AA58" s="149"/>
      <c r="AB58" s="480" t="str">
        <f>B48</f>
        <v>Sýkora David</v>
      </c>
      <c r="AC58" s="481"/>
      <c r="AD58" s="481"/>
      <c r="AE58" s="481"/>
      <c r="AF58" s="482"/>
    </row>
    <row r="59" spans="1:33" ht="16.5" thickBot="1">
      <c r="A59" s="496"/>
      <c r="B59" s="497"/>
      <c r="C59" s="150">
        <v>0</v>
      </c>
      <c r="D59" s="151">
        <v>3</v>
      </c>
      <c r="E59" s="521" t="str">
        <f>B50</f>
        <v>Jandečka Jindřich</v>
      </c>
      <c r="F59" s="522"/>
      <c r="G59" s="522"/>
      <c r="H59" s="523"/>
      <c r="I59" s="151">
        <v>1</v>
      </c>
      <c r="J59" s="521" t="str">
        <f>B48</f>
        <v>Sýkora David</v>
      </c>
      <c r="K59" s="522"/>
      <c r="L59" s="522"/>
      <c r="M59" s="522"/>
      <c r="N59" s="524"/>
      <c r="O59" s="167">
        <v>-6</v>
      </c>
      <c r="P59" s="168">
        <v>6</v>
      </c>
      <c r="Q59" s="168">
        <v>1</v>
      </c>
      <c r="R59" s="502">
        <v>9</v>
      </c>
      <c r="S59" s="502"/>
      <c r="T59" s="502"/>
      <c r="U59" s="502"/>
      <c r="V59" s="503"/>
      <c r="W59" s="214">
        <f t="shared" si="16"/>
        <v>3</v>
      </c>
      <c r="X59" s="209" t="s">
        <v>83</v>
      </c>
      <c r="Y59" s="491">
        <f t="shared" si="17"/>
        <v>1</v>
      </c>
      <c r="Z59" s="492"/>
      <c r="AA59" s="152"/>
      <c r="AB59" s="493" t="str">
        <f>B49</f>
        <v>Matuška Ivo</v>
      </c>
      <c r="AC59" s="494"/>
      <c r="AD59" s="494"/>
      <c r="AE59" s="494"/>
      <c r="AF59" s="495"/>
    </row>
    <row r="60" spans="1:33" ht="16.5" thickTop="1"/>
  </sheetData>
  <mergeCells count="348">
    <mergeCell ref="Y59:Z59"/>
    <mergeCell ref="AB59:AF59"/>
    <mergeCell ref="A59:B59"/>
    <mergeCell ref="E59:H59"/>
    <mergeCell ref="J59:N59"/>
    <mergeCell ref="R59:S59"/>
    <mergeCell ref="T59:V59"/>
    <mergeCell ref="Y57:Z57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5:Z55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AA53:AF53"/>
    <mergeCell ref="A54:B54"/>
    <mergeCell ref="E54:H54"/>
    <mergeCell ref="J54:N54"/>
    <mergeCell ref="R54:S54"/>
    <mergeCell ref="T54:V54"/>
    <mergeCell ref="Y54:Z54"/>
    <mergeCell ref="AB54:AF54"/>
    <mergeCell ref="A53:B53"/>
    <mergeCell ref="D53:N53"/>
    <mergeCell ref="R53:S53"/>
    <mergeCell ref="T53:V53"/>
    <mergeCell ref="W53:Z53"/>
    <mergeCell ref="B51:G51"/>
    <mergeCell ref="H51:I51"/>
    <mergeCell ref="S51:W51"/>
    <mergeCell ref="X51:Y51"/>
    <mergeCell ref="A52:AF52"/>
    <mergeCell ref="X49:Y49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Y44:Z44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2:Z42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0:Z40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AA38:AF38"/>
    <mergeCell ref="A39:B39"/>
    <mergeCell ref="E39:H39"/>
    <mergeCell ref="J39:N39"/>
    <mergeCell ref="R39:S39"/>
    <mergeCell ref="T39:V39"/>
    <mergeCell ref="Y39:Z39"/>
    <mergeCell ref="AB39:AF39"/>
    <mergeCell ref="A38:B38"/>
    <mergeCell ref="D38:N38"/>
    <mergeCell ref="R38:S38"/>
    <mergeCell ref="T38:V38"/>
    <mergeCell ref="W38:Z38"/>
    <mergeCell ref="B36:G36"/>
    <mergeCell ref="H36:I36"/>
    <mergeCell ref="S36:W36"/>
    <mergeCell ref="X36:Y36"/>
    <mergeCell ref="A37:AF37"/>
    <mergeCell ref="X34:Y34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Y29:Z29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7:Z27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5:Z25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AA23:AF23"/>
    <mergeCell ref="A24:B24"/>
    <mergeCell ref="E24:H24"/>
    <mergeCell ref="J24:N24"/>
    <mergeCell ref="R24:S24"/>
    <mergeCell ref="T24:V24"/>
    <mergeCell ref="Y24:Z24"/>
    <mergeCell ref="AB24:AF24"/>
    <mergeCell ref="A23:B23"/>
    <mergeCell ref="D23:N23"/>
    <mergeCell ref="R23:S23"/>
    <mergeCell ref="T23:V23"/>
    <mergeCell ref="W23:Z23"/>
    <mergeCell ref="B21:G21"/>
    <mergeCell ref="H21:I21"/>
    <mergeCell ref="S21:W21"/>
    <mergeCell ref="X21:Y21"/>
    <mergeCell ref="A22:AF22"/>
    <mergeCell ref="X19:Y19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Y14:Z14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2:Z12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0:Z10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AA8:AF8"/>
    <mergeCell ref="A9:B9"/>
    <mergeCell ref="E9:H9"/>
    <mergeCell ref="J9:N9"/>
    <mergeCell ref="R9:S9"/>
    <mergeCell ref="T9:V9"/>
    <mergeCell ref="Y9:Z9"/>
    <mergeCell ref="AB9:AF9"/>
    <mergeCell ref="A8:B8"/>
    <mergeCell ref="D8:N8"/>
    <mergeCell ref="R8:S8"/>
    <mergeCell ref="T8:V8"/>
    <mergeCell ref="W8:Z8"/>
    <mergeCell ref="B6:G6"/>
    <mergeCell ref="H6:I6"/>
    <mergeCell ref="S6:W6"/>
    <mergeCell ref="X6:Y6"/>
    <mergeCell ref="A7:AF7"/>
    <mergeCell ref="B5:G5"/>
    <mergeCell ref="H5:I5"/>
    <mergeCell ref="P5:R5"/>
    <mergeCell ref="S5:T5"/>
    <mergeCell ref="V5:W5"/>
    <mergeCell ref="X5:Y5"/>
    <mergeCell ref="X3:Y3"/>
    <mergeCell ref="B4:G4"/>
    <mergeCell ref="H4:I4"/>
    <mergeCell ref="M4:O4"/>
    <mergeCell ref="S4:T4"/>
    <mergeCell ref="V4:W4"/>
    <mergeCell ref="X4:Y4"/>
    <mergeCell ref="B3:G3"/>
    <mergeCell ref="H3:I3"/>
    <mergeCell ref="J3:L3"/>
    <mergeCell ref="S3:T3"/>
    <mergeCell ref="V3:W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X6:AC6 AE4:AE6 X3:AD3 B4:G6 B3:G3 B48:B51 H48:H51 K50 E58:N58 E39:N44 W39:Z44 B33:AA33 G31 G46 E24:N24 A16:J16 D9:N9 I3 H4:I6 H3 AC56:AF56 AC59:AF59 AC39:AF39 AC44:AF44 AC24:AF24 AC29:AF29 AC10:AF10 AC14:AF14 G1 A18:AA18 A17:I17 X17:AF17 B21:AA21 E54:N54 W54:Z54 E28:N28 E25:N25 W25:Z25 D14:N14 D11:N11 W11:Z11 W24:Z24 D10:N10 W10:Z10 W9:Z9 D12:N12 W12:Z12 E26:N26 W26:Z26 E55:N55 W55:Z55 E56:N56 W56:Z56 E27:N27 W27:Z27 E57:N57 W57:Z57 D13:N13 W13:Z13 Z16:AF16 W14:Z14 E29:N29 W29:Z29 W28:Z28 E59:N59 W59:Z59 W58:Z58 J48:L48 K51 N5 M6:O6 K5 U4 Q4 K4 U3 Q3 K6 M4:O4 P5:R6 U5 N3 J2:W2 J4 J3:L3 J6 J5 V5:W5 S6:W6 S5:T5 P4 L6 L4 R4:T4 V4:W4 L5 O5 Q17:R17 T17:W17 N17:O17 K17:L17 J17 M17 P17 S17 J32:W32 J47:W47 AC58:AF58 AC57:AF57 AC43:AF43 AC40:AF40 AC42:AF42 AC27:AF27 AC25:AF25 AC26:AF26 AC13:AF13 AC11:AF11 AC12:AF12 AC9:AF9 AC28:AF28 AC41:AF41 AC54:AF54 AC55:AF55 X4:AA4 AC4 X5:AA5 AC5 B19:AA19 AE19 B20:AA20 AE20 AE21 B36:AA36 B34:AA34 AE34 B35:AA35 AE35 AE36 K49 AC49 AE49 AC50 AE50 AC51 AE51 N48 Q48 U48 X48:AE48 M49:O49 Q49 U49 X49:AA49 N50 P50:R50 U50 X50:AA50 N51 Q51 S51:AA51 AE18 AE33 L16:R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13" zoomScaleNormal="100" workbookViewId="0">
      <selection activeCell="F19" sqref="F19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1" ht="12.75" customHeight="1">
      <c r="A1" s="205"/>
      <c r="B1" s="206"/>
      <c r="C1" s="525" t="s">
        <v>225</v>
      </c>
      <c r="D1" s="525"/>
      <c r="E1" s="205"/>
      <c r="F1" s="204"/>
      <c r="G1" s="203"/>
      <c r="H1" s="177"/>
      <c r="I1" s="177"/>
    </row>
    <row r="2" spans="1:11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1" ht="12.75" customHeight="1">
      <c r="A3" s="171"/>
      <c r="B3" s="198" t="str">
        <f>'1_skupiny'!B3:G3</f>
        <v>Čákorová Tereza</v>
      </c>
      <c r="C3" s="171"/>
      <c r="D3" s="171"/>
      <c r="E3" s="171"/>
      <c r="F3" s="171"/>
      <c r="G3" s="177"/>
      <c r="H3" s="177"/>
      <c r="I3" s="177"/>
      <c r="J3" s="177"/>
      <c r="K3" s="202"/>
    </row>
    <row r="4" spans="1:11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1" ht="12.75" customHeight="1">
      <c r="A5" s="172">
        <v>1</v>
      </c>
      <c r="B5" s="182"/>
      <c r="C5" s="186" t="s">
        <v>17</v>
      </c>
      <c r="D5" s="181" t="s">
        <v>97</v>
      </c>
      <c r="E5" s="171"/>
      <c r="F5" s="171"/>
      <c r="G5" s="177"/>
      <c r="H5" s="177"/>
      <c r="I5" s="177"/>
      <c r="J5" s="177"/>
    </row>
    <row r="6" spans="1:11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1" ht="12.75" customHeight="1">
      <c r="A7" s="172"/>
      <c r="B7" s="197" t="s">
        <v>36</v>
      </c>
      <c r="C7" s="200"/>
      <c r="D7" s="171"/>
      <c r="E7" s="171"/>
      <c r="F7" s="171"/>
      <c r="G7" s="177"/>
      <c r="H7" s="177"/>
      <c r="I7" s="177"/>
      <c r="J7" s="177"/>
    </row>
    <row r="8" spans="1:11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1" ht="12.75" customHeight="1">
      <c r="A9" s="172"/>
      <c r="B9" s="171"/>
      <c r="C9" s="199">
        <v>5</v>
      </c>
      <c r="D9" s="186" t="s">
        <v>17</v>
      </c>
      <c r="E9" s="319"/>
      <c r="F9" s="171"/>
      <c r="G9" s="177"/>
      <c r="H9" s="177"/>
      <c r="I9" s="177"/>
      <c r="J9" s="177"/>
    </row>
    <row r="10" spans="1:11" ht="12.75" customHeight="1">
      <c r="A10" s="172"/>
      <c r="B10" s="171"/>
      <c r="C10" s="182"/>
      <c r="D10" s="181" t="s">
        <v>158</v>
      </c>
      <c r="E10" s="188"/>
      <c r="F10" s="171"/>
      <c r="G10" s="177"/>
      <c r="H10" s="177"/>
      <c r="I10" s="177"/>
      <c r="J10" s="177"/>
    </row>
    <row r="11" spans="1:11" ht="12.75" customHeight="1">
      <c r="A11" s="172"/>
      <c r="B11" s="197" t="s">
        <v>132</v>
      </c>
      <c r="C11" s="182"/>
      <c r="D11" s="171"/>
      <c r="E11" s="182"/>
      <c r="F11" s="171"/>
      <c r="G11" s="171"/>
      <c r="H11" s="177"/>
      <c r="I11" s="177"/>
      <c r="J11" s="177"/>
    </row>
    <row r="12" spans="1:11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1" ht="12.75" customHeight="1">
      <c r="A13" s="172">
        <v>2</v>
      </c>
      <c r="B13" s="182"/>
      <c r="C13" s="195" t="s">
        <v>133</v>
      </c>
      <c r="D13" s="181" t="s">
        <v>158</v>
      </c>
      <c r="E13" s="182"/>
      <c r="F13" s="171"/>
      <c r="G13" s="171"/>
      <c r="H13" s="177"/>
      <c r="I13" s="177"/>
      <c r="J13" s="177"/>
    </row>
    <row r="14" spans="1:11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1" ht="12.75" customHeight="1">
      <c r="A15" s="172"/>
      <c r="B15" s="197" t="s">
        <v>133</v>
      </c>
      <c r="C15" s="171"/>
      <c r="D15" s="171"/>
      <c r="E15" s="182"/>
      <c r="F15" s="171"/>
      <c r="G15" s="171"/>
      <c r="H15" s="177"/>
      <c r="I15" s="177"/>
      <c r="J15" s="177"/>
    </row>
    <row r="16" spans="1:11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210" t="s">
        <v>17</v>
      </c>
      <c r="G17" s="213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97</v>
      </c>
      <c r="G18" s="207" t="s">
        <v>165</v>
      </c>
      <c r="H18" s="171"/>
      <c r="I18" s="177"/>
      <c r="J18" s="177"/>
    </row>
    <row r="19" spans="1:10" ht="12.75" customHeight="1">
      <c r="A19" s="172"/>
      <c r="B19" s="198" t="str">
        <f>'1_skupiny'!B33:G33</f>
        <v>Šimanovský Marek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3</v>
      </c>
      <c r="B21" s="182"/>
      <c r="C21" s="186" t="s">
        <v>38</v>
      </c>
      <c r="D21" s="181" t="s">
        <v>158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38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6</v>
      </c>
      <c r="D25" s="363" t="s">
        <v>30</v>
      </c>
      <c r="E25" s="362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159</v>
      </c>
      <c r="E26" s="181"/>
      <c r="H26" s="171"/>
      <c r="I26" s="171"/>
      <c r="J26" s="177"/>
    </row>
    <row r="27" spans="1:10" ht="12.75" customHeight="1">
      <c r="A27" s="172"/>
      <c r="B27" s="198" t="s">
        <v>140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4</v>
      </c>
      <c r="B29" s="182"/>
      <c r="C29" s="195" t="s">
        <v>30</v>
      </c>
      <c r="D29" s="181" t="s">
        <v>159</v>
      </c>
      <c r="H29" s="171"/>
      <c r="I29" s="171"/>
      <c r="J29" s="177"/>
    </row>
    <row r="30" spans="1:10" ht="12.75" customHeight="1">
      <c r="A30" s="172"/>
      <c r="B30" s="182"/>
      <c r="C30" s="181"/>
      <c r="D30" s="171"/>
      <c r="H30" s="171"/>
      <c r="I30" s="171"/>
      <c r="J30" s="177"/>
    </row>
    <row r="31" spans="1:10" ht="12.75" customHeight="1">
      <c r="A31" s="172"/>
      <c r="B31" s="197" t="str">
        <f>'1_skupiny'!B18:G18</f>
        <v>Kysela Filip</v>
      </c>
      <c r="H31" s="171"/>
      <c r="I31" s="171"/>
      <c r="J31" s="177"/>
    </row>
    <row r="32" spans="1:10" ht="12.75" customHeight="1">
      <c r="A32" s="172"/>
      <c r="B32" s="171"/>
      <c r="E32" s="196" t="s">
        <v>108</v>
      </c>
      <c r="F32" s="196"/>
      <c r="G32" s="178"/>
      <c r="H32" s="171"/>
      <c r="I32" s="171"/>
      <c r="J32" s="177"/>
    </row>
    <row r="33" spans="1:10" ht="12.75" customHeight="1">
      <c r="A33" s="172"/>
      <c r="B33" s="171"/>
      <c r="H33" s="171"/>
      <c r="I33" s="171"/>
      <c r="J33" s="177"/>
    </row>
    <row r="34" spans="1:10" ht="12.75" customHeight="1">
      <c r="A34" s="172"/>
      <c r="B34" s="171"/>
      <c r="C34" s="175" t="s">
        <v>107</v>
      </c>
      <c r="D34" s="174" t="s">
        <v>133</v>
      </c>
      <c r="E34" s="19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3"/>
      <c r="F35" s="173"/>
      <c r="H35" s="171"/>
      <c r="I35" s="171"/>
      <c r="J35" s="177"/>
    </row>
    <row r="36" spans="1:10" ht="12.75" customHeight="1">
      <c r="A36" s="192"/>
      <c r="B36" s="179" t="s">
        <v>106</v>
      </c>
      <c r="C36" s="171"/>
      <c r="D36" s="171"/>
      <c r="E36" s="191"/>
      <c r="F36" s="211" t="s">
        <v>133</v>
      </c>
      <c r="G36" s="212"/>
      <c r="H36" s="171"/>
      <c r="I36" s="171"/>
      <c r="J36" s="177"/>
    </row>
    <row r="37" spans="1:10" ht="12.75" customHeight="1">
      <c r="A37" s="172"/>
      <c r="B37" s="171"/>
      <c r="C37" s="171"/>
      <c r="D37" s="171"/>
      <c r="E37" s="191"/>
      <c r="F37" s="190" t="s">
        <v>159</v>
      </c>
      <c r="G37" s="248" t="s">
        <v>163</v>
      </c>
      <c r="H37" s="171"/>
      <c r="I37" s="171"/>
      <c r="J37" s="177"/>
    </row>
    <row r="38" spans="1:10" ht="13.15" customHeight="1">
      <c r="A38" s="175" t="s">
        <v>105</v>
      </c>
      <c r="B38" s="174" t="s">
        <v>36</v>
      </c>
      <c r="C38" s="175" t="s">
        <v>104</v>
      </c>
      <c r="D38" s="186" t="s">
        <v>38</v>
      </c>
      <c r="E38" s="189"/>
      <c r="F38" s="173"/>
      <c r="H38" s="171"/>
      <c r="I38" s="171"/>
      <c r="J38" s="177"/>
    </row>
    <row r="39" spans="1:10" ht="12.75" customHeight="1">
      <c r="A39" s="175"/>
      <c r="B39" s="185"/>
      <c r="C39" s="171"/>
      <c r="E39" s="171"/>
      <c r="H39" s="171"/>
      <c r="I39" s="171"/>
      <c r="J39" s="177"/>
    </row>
    <row r="40" spans="1:10" ht="12.75" customHeight="1">
      <c r="A40" s="175"/>
      <c r="B40" s="184">
        <v>7</v>
      </c>
      <c r="C40" s="174" t="s">
        <v>132</v>
      </c>
      <c r="D40" s="181"/>
      <c r="E40" s="171"/>
      <c r="H40" s="187"/>
      <c r="I40" s="171"/>
      <c r="J40" s="177"/>
    </row>
    <row r="41" spans="1:10" ht="12.75" customHeight="1">
      <c r="A41" s="175"/>
      <c r="B41" s="182"/>
      <c r="C41" s="188" t="s">
        <v>159</v>
      </c>
      <c r="D41" s="171"/>
      <c r="E41" s="171"/>
      <c r="H41" s="171"/>
      <c r="I41" s="171"/>
      <c r="J41" s="171"/>
    </row>
    <row r="42" spans="1:10" ht="12.75" customHeight="1">
      <c r="A42" s="175" t="s">
        <v>103</v>
      </c>
      <c r="B42" s="180" t="s">
        <v>132</v>
      </c>
      <c r="C42" s="182"/>
      <c r="D42" s="171"/>
      <c r="E42" s="171"/>
      <c r="F42" s="17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71"/>
      <c r="E43" s="171"/>
      <c r="F43" s="171"/>
      <c r="G43" s="187"/>
      <c r="H43" s="171"/>
      <c r="I43" s="171"/>
      <c r="J43" s="171"/>
    </row>
    <row r="44" spans="1:10" ht="12.75" customHeight="1">
      <c r="A44" s="175"/>
      <c r="B44" s="171"/>
      <c r="C44" s="182"/>
      <c r="D44" s="174" t="s">
        <v>132</v>
      </c>
      <c r="E44" s="174"/>
      <c r="F44" s="181"/>
      <c r="G44" s="171"/>
      <c r="H44" s="171"/>
      <c r="I44" s="171"/>
      <c r="J44" s="171"/>
    </row>
    <row r="45" spans="1:10" ht="12.75" customHeight="1">
      <c r="A45" s="175"/>
      <c r="B45" s="171"/>
      <c r="C45" s="182"/>
      <c r="D45" s="181" t="s">
        <v>159</v>
      </c>
      <c r="E45" s="207" t="s">
        <v>102</v>
      </c>
      <c r="F45" s="171"/>
      <c r="G45" s="171"/>
      <c r="H45" s="171"/>
      <c r="I45" s="171"/>
      <c r="J45" s="171"/>
    </row>
    <row r="46" spans="1:10" ht="12.75" customHeight="1">
      <c r="A46" s="175" t="s">
        <v>101</v>
      </c>
      <c r="B46" s="174" t="s">
        <v>21</v>
      </c>
      <c r="C46" s="182"/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5"/>
      <c r="C47" s="182"/>
      <c r="D47" s="171"/>
      <c r="F47" s="171"/>
      <c r="G47" s="171"/>
      <c r="H47" s="171"/>
    </row>
    <row r="48" spans="1:10" ht="12.75" customHeight="1">
      <c r="A48" s="175"/>
      <c r="B48" s="184">
        <v>8</v>
      </c>
      <c r="C48" s="180" t="s">
        <v>140</v>
      </c>
      <c r="D48" s="181" t="s">
        <v>159</v>
      </c>
      <c r="F48" s="171"/>
      <c r="G48" s="171"/>
      <c r="H48" s="183"/>
    </row>
    <row r="49" spans="1:8" ht="12.75" customHeight="1">
      <c r="A49" s="175"/>
      <c r="B49" s="182"/>
      <c r="C49" s="181"/>
      <c r="D49" s="171"/>
      <c r="F49" s="171"/>
      <c r="G49" s="171"/>
      <c r="H49" s="171"/>
    </row>
    <row r="50" spans="1:8" ht="12.75" customHeight="1">
      <c r="A50" s="175" t="s">
        <v>100</v>
      </c>
      <c r="B50" s="180" t="s">
        <v>140</v>
      </c>
      <c r="C50" s="171"/>
      <c r="D50" s="171"/>
      <c r="F50" s="171"/>
      <c r="G50" s="171"/>
      <c r="H50" s="171"/>
    </row>
    <row r="51" spans="1:8" ht="12.75" customHeight="1">
      <c r="A51" s="175"/>
      <c r="B51" s="171"/>
      <c r="C51" s="171"/>
      <c r="D51" s="171"/>
      <c r="F51" s="171"/>
      <c r="G51" s="171"/>
      <c r="H51" s="171"/>
    </row>
    <row r="52" spans="1:8" ht="12.75" customHeight="1">
      <c r="A52" s="179"/>
      <c r="B52" s="178" t="s">
        <v>99</v>
      </c>
      <c r="D52" s="171"/>
      <c r="F52" s="171"/>
      <c r="G52" s="171"/>
      <c r="H52" s="171"/>
    </row>
    <row r="53" spans="1:8" ht="12.75" customHeight="1">
      <c r="A53" s="171"/>
      <c r="B53" s="171"/>
      <c r="F53" s="171"/>
      <c r="G53" s="171"/>
      <c r="H53" s="171"/>
    </row>
    <row r="54" spans="1:8" ht="12.75" customHeight="1">
      <c r="A54" s="175" t="s">
        <v>98</v>
      </c>
      <c r="B54" s="174" t="s">
        <v>36</v>
      </c>
      <c r="F54" s="171"/>
      <c r="G54" s="177"/>
      <c r="H54" s="171"/>
    </row>
    <row r="55" spans="1:8" ht="12.75" customHeight="1">
      <c r="A55" s="171"/>
      <c r="B55" s="171"/>
      <c r="C55" s="173"/>
      <c r="E55" s="177"/>
      <c r="H55" s="171"/>
    </row>
    <row r="56" spans="1:8" ht="12.75" customHeight="1">
      <c r="A56" s="171"/>
      <c r="B56" s="171"/>
      <c r="C56" s="186" t="s">
        <v>21</v>
      </c>
      <c r="D56" s="176" t="s">
        <v>97</v>
      </c>
      <c r="E56" s="171"/>
      <c r="H56" s="171"/>
    </row>
    <row r="57" spans="1:8" ht="12.75" customHeight="1">
      <c r="A57" s="171"/>
      <c r="B57" s="171"/>
      <c r="C57" s="247" t="s">
        <v>162</v>
      </c>
      <c r="E57" s="171"/>
    </row>
    <row r="58" spans="1:8" ht="12.75" customHeight="1">
      <c r="A58" s="175" t="s">
        <v>96</v>
      </c>
      <c r="B58" s="174" t="s">
        <v>21</v>
      </c>
      <c r="C58" s="173"/>
    </row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C52" sqref="C52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0" ht="12.75" customHeight="1">
      <c r="A1" s="205"/>
      <c r="B1" s="206"/>
      <c r="C1" s="525" t="s">
        <v>226</v>
      </c>
      <c r="D1" s="525"/>
      <c r="E1" s="205"/>
      <c r="F1" s="204"/>
      <c r="G1" s="206"/>
      <c r="H1" s="177"/>
      <c r="I1" s="177"/>
      <c r="J1" s="177"/>
    </row>
    <row r="2" spans="1:10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0" ht="12.75" customHeight="1">
      <c r="A3" s="171"/>
      <c r="B3" s="198" t="s">
        <v>33</v>
      </c>
      <c r="C3" s="171"/>
      <c r="D3" s="171"/>
      <c r="E3" s="171"/>
      <c r="F3" s="171"/>
      <c r="G3" s="177"/>
      <c r="H3" s="177"/>
      <c r="I3" s="177"/>
      <c r="J3" s="177"/>
    </row>
    <row r="4" spans="1:10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0" ht="12.75" customHeight="1">
      <c r="A5" s="172">
        <v>9</v>
      </c>
      <c r="B5" s="182"/>
      <c r="C5" s="186" t="s">
        <v>33</v>
      </c>
      <c r="D5" s="181" t="s">
        <v>159</v>
      </c>
      <c r="E5" s="171"/>
      <c r="F5" s="171"/>
      <c r="G5" s="177"/>
      <c r="H5" s="177"/>
      <c r="I5" s="177"/>
      <c r="J5" s="177"/>
    </row>
    <row r="6" spans="1:10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0" ht="12.75" customHeight="1">
      <c r="A7" s="172"/>
      <c r="B7" s="197" t="s">
        <v>43</v>
      </c>
      <c r="C7" s="200"/>
      <c r="D7" s="171"/>
      <c r="E7" s="171"/>
      <c r="F7" s="171"/>
      <c r="G7" s="177"/>
      <c r="H7" s="177"/>
      <c r="I7" s="177"/>
      <c r="J7" s="177"/>
    </row>
    <row r="8" spans="1:10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0" ht="12.75" customHeight="1">
      <c r="A9" s="172"/>
      <c r="B9" s="171"/>
      <c r="C9" s="199">
        <v>13</v>
      </c>
      <c r="D9" s="186" t="s">
        <v>33</v>
      </c>
      <c r="E9" s="174"/>
      <c r="F9" s="320"/>
      <c r="H9" s="177"/>
      <c r="I9" s="177"/>
      <c r="J9" s="177"/>
    </row>
    <row r="10" spans="1:10" ht="12.75" customHeight="1">
      <c r="A10" s="172"/>
      <c r="B10" s="171"/>
      <c r="C10" s="182"/>
      <c r="D10" s="181" t="s">
        <v>97</v>
      </c>
      <c r="E10" s="188"/>
      <c r="F10" s="171"/>
      <c r="G10" s="177"/>
      <c r="H10" s="177"/>
      <c r="I10" s="177"/>
      <c r="J10" s="177"/>
    </row>
    <row r="11" spans="1:10" ht="12.75" customHeight="1">
      <c r="A11" s="172"/>
      <c r="B11" s="198" t="s">
        <v>35</v>
      </c>
      <c r="C11" s="182"/>
      <c r="D11" s="171"/>
      <c r="E11" s="182"/>
      <c r="F11" s="171"/>
      <c r="G11" s="171"/>
      <c r="H11" s="177"/>
      <c r="I11" s="177"/>
      <c r="J11" s="177"/>
    </row>
    <row r="12" spans="1:10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0" ht="12.75" customHeight="1">
      <c r="A13" s="172">
        <v>10</v>
      </c>
      <c r="B13" s="182"/>
      <c r="C13" s="195" t="s">
        <v>35</v>
      </c>
      <c r="D13" s="181" t="s">
        <v>97</v>
      </c>
      <c r="E13" s="182"/>
      <c r="F13" s="171"/>
      <c r="G13" s="171"/>
      <c r="H13" s="177"/>
      <c r="I13" s="177"/>
      <c r="J13" s="177"/>
    </row>
    <row r="14" spans="1:10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0" ht="12.75" customHeight="1">
      <c r="A15" s="172"/>
      <c r="B15" s="197" t="s">
        <v>198</v>
      </c>
      <c r="C15" s="171"/>
      <c r="D15" s="171"/>
      <c r="E15" s="182"/>
      <c r="F15" s="171"/>
      <c r="G15" s="171"/>
      <c r="H15" s="177"/>
      <c r="I15" s="177"/>
      <c r="J15" s="177"/>
    </row>
    <row r="16" spans="1:10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186" t="s">
        <v>24</v>
      </c>
      <c r="G17" s="174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159</v>
      </c>
      <c r="G18" s="207" t="s">
        <v>122</v>
      </c>
      <c r="H18" s="171"/>
      <c r="I18" s="177"/>
      <c r="J18" s="177"/>
    </row>
    <row r="19" spans="1:10" ht="12.75" customHeight="1">
      <c r="A19" s="172"/>
      <c r="B19" s="198" t="s">
        <v>24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81"/>
      <c r="E20" s="182"/>
      <c r="F20" s="171"/>
      <c r="H20" s="171"/>
      <c r="I20" s="177"/>
      <c r="J20" s="177"/>
    </row>
    <row r="21" spans="1:10" ht="12.75" customHeight="1">
      <c r="A21" s="172">
        <v>11</v>
      </c>
      <c r="B21" s="182"/>
      <c r="C21" s="186" t="s">
        <v>24</v>
      </c>
      <c r="D21" s="181" t="s">
        <v>97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60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14</v>
      </c>
      <c r="D25" s="186" t="s">
        <v>24</v>
      </c>
      <c r="E25" s="180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159</v>
      </c>
      <c r="E26" s="181"/>
      <c r="H26" s="171"/>
      <c r="I26" s="171"/>
      <c r="J26" s="177"/>
    </row>
    <row r="27" spans="1:10" ht="12.75" customHeight="1">
      <c r="A27" s="172"/>
      <c r="B27" s="198" t="s">
        <v>48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12</v>
      </c>
      <c r="B29" s="182"/>
      <c r="C29" s="195" t="s">
        <v>139</v>
      </c>
      <c r="D29" s="181" t="s">
        <v>159</v>
      </c>
      <c r="H29" s="171"/>
      <c r="I29" s="171"/>
      <c r="J29" s="177"/>
    </row>
    <row r="30" spans="1:10" ht="12.75" customHeight="1">
      <c r="A30" s="172"/>
      <c r="B30" s="182"/>
      <c r="C30" s="181"/>
      <c r="E30" s="196" t="s">
        <v>121</v>
      </c>
      <c r="F30" s="196"/>
      <c r="G30" s="178"/>
      <c r="H30" s="171"/>
      <c r="I30" s="171"/>
      <c r="J30" s="177"/>
    </row>
    <row r="31" spans="1:10" ht="12.75" customHeight="1">
      <c r="A31" s="172"/>
      <c r="B31" s="197" t="s">
        <v>139</v>
      </c>
      <c r="H31" s="171"/>
      <c r="I31" s="171"/>
      <c r="J31" s="177"/>
    </row>
    <row r="32" spans="1:10" ht="12.75" customHeight="1">
      <c r="A32" s="172"/>
      <c r="B32" s="171"/>
      <c r="C32" s="175" t="s">
        <v>119</v>
      </c>
      <c r="D32" s="174" t="s">
        <v>35</v>
      </c>
      <c r="E32" s="194"/>
      <c r="H32" s="171"/>
      <c r="I32" s="171"/>
      <c r="J32" s="177"/>
    </row>
    <row r="33" spans="1:10" ht="12.75" customHeight="1">
      <c r="A33" s="172"/>
      <c r="B33" s="171"/>
      <c r="D33" s="171"/>
      <c r="E33" s="193"/>
      <c r="F33" s="173"/>
      <c r="H33" s="171"/>
      <c r="I33" s="171"/>
      <c r="J33" s="177"/>
    </row>
    <row r="34" spans="1:10" ht="12.75" customHeight="1">
      <c r="A34" s="192"/>
      <c r="B34" s="179" t="s">
        <v>120</v>
      </c>
      <c r="D34" s="171"/>
      <c r="E34" s="191"/>
      <c r="F34" s="174" t="s">
        <v>35</v>
      </c>
      <c r="G34" s="17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1"/>
      <c r="F35" s="190" t="s">
        <v>158</v>
      </c>
      <c r="G35" s="248" t="s">
        <v>117</v>
      </c>
      <c r="H35" s="171"/>
      <c r="I35" s="171"/>
      <c r="J35" s="177"/>
    </row>
    <row r="36" spans="1:10" ht="12.75" customHeight="1">
      <c r="A36" s="175" t="s">
        <v>118</v>
      </c>
      <c r="B36" s="174" t="s">
        <v>43</v>
      </c>
      <c r="C36" s="175" t="s">
        <v>164</v>
      </c>
      <c r="D36" s="174" t="s">
        <v>139</v>
      </c>
      <c r="E36" s="189"/>
      <c r="F36" s="173"/>
      <c r="G36" s="176"/>
      <c r="H36" s="181"/>
      <c r="I36" s="171"/>
      <c r="J36" s="177"/>
    </row>
    <row r="37" spans="1:10" ht="12.75" customHeight="1">
      <c r="A37" s="175"/>
      <c r="B37" s="185"/>
      <c r="C37" s="171"/>
      <c r="H37" s="171"/>
      <c r="I37" s="171"/>
      <c r="J37" s="177"/>
    </row>
    <row r="38" spans="1:10" ht="13.15" customHeight="1">
      <c r="A38" s="175"/>
      <c r="B38" s="184">
        <v>15</v>
      </c>
      <c r="C38" s="174" t="s">
        <v>43</v>
      </c>
      <c r="D38" s="176" t="s">
        <v>158</v>
      </c>
      <c r="H38" s="171"/>
      <c r="I38" s="171"/>
      <c r="J38" s="177"/>
    </row>
    <row r="39" spans="1:10" ht="12.75" customHeight="1">
      <c r="A39" s="175"/>
      <c r="B39" s="182"/>
      <c r="C39" s="188"/>
      <c r="D39" s="171"/>
      <c r="E39" s="171"/>
      <c r="H39" s="171"/>
      <c r="I39" s="171"/>
      <c r="J39" s="177"/>
    </row>
    <row r="40" spans="1:10" ht="12.75" customHeight="1">
      <c r="A40" s="175" t="s">
        <v>116</v>
      </c>
      <c r="B40" s="180" t="s">
        <v>198</v>
      </c>
      <c r="C40" s="182"/>
      <c r="D40" s="171"/>
      <c r="E40" s="171"/>
      <c r="F40" s="171"/>
      <c r="G40" s="171"/>
      <c r="H40" s="187"/>
      <c r="I40" s="171"/>
      <c r="J40" s="177"/>
    </row>
    <row r="41" spans="1:10" ht="12.75" customHeight="1">
      <c r="A41" s="175"/>
      <c r="B41" s="171"/>
      <c r="C41" s="182"/>
      <c r="D41" s="171"/>
      <c r="E41" s="171"/>
      <c r="F41" s="171"/>
      <c r="G41" s="187"/>
      <c r="H41" s="171"/>
      <c r="I41" s="171"/>
      <c r="J41" s="171"/>
    </row>
    <row r="42" spans="1:10" ht="12.75" customHeight="1">
      <c r="A42" s="175"/>
      <c r="B42" s="171"/>
      <c r="C42" s="182"/>
      <c r="D42" s="174" t="s">
        <v>43</v>
      </c>
      <c r="E42" s="174"/>
      <c r="F42" s="18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81" t="s">
        <v>158</v>
      </c>
      <c r="E43" s="248" t="s">
        <v>115</v>
      </c>
      <c r="F43" s="171"/>
      <c r="G43" s="171"/>
      <c r="H43" s="171"/>
      <c r="I43" s="171"/>
      <c r="J43" s="171"/>
    </row>
    <row r="44" spans="1:10" ht="12.75" customHeight="1">
      <c r="A44" s="175" t="s">
        <v>114</v>
      </c>
      <c r="B44" s="174" t="s">
        <v>60</v>
      </c>
      <c r="C44" s="182"/>
      <c r="D44" s="171"/>
      <c r="F44" s="171"/>
      <c r="G44" s="171"/>
      <c r="H44" s="171"/>
      <c r="I44" s="171"/>
      <c r="J44" s="171"/>
    </row>
    <row r="45" spans="1:10" ht="12.75" customHeight="1">
      <c r="A45" s="175"/>
      <c r="B45" s="185"/>
      <c r="C45" s="182"/>
      <c r="D45" s="171"/>
      <c r="F45" s="171"/>
      <c r="G45" s="171"/>
      <c r="H45" s="171"/>
      <c r="I45" s="171"/>
      <c r="J45" s="171"/>
    </row>
    <row r="46" spans="1:10" ht="12.75" customHeight="1">
      <c r="A46" s="175"/>
      <c r="B46" s="184">
        <v>16</v>
      </c>
      <c r="C46" s="195" t="s">
        <v>60</v>
      </c>
      <c r="D46" s="181" t="s">
        <v>97</v>
      </c>
      <c r="F46" s="171"/>
      <c r="G46" s="171"/>
      <c r="H46" s="171"/>
      <c r="I46" s="171"/>
      <c r="J46" s="171"/>
    </row>
    <row r="47" spans="1:10" ht="12.75" customHeight="1">
      <c r="A47" s="175"/>
      <c r="B47" s="182"/>
      <c r="C47" s="181"/>
      <c r="D47" s="171"/>
      <c r="F47" s="171"/>
      <c r="G47" s="171"/>
      <c r="H47" s="171"/>
    </row>
    <row r="48" spans="1:10" ht="12.75" customHeight="1">
      <c r="A48" s="175" t="s">
        <v>113</v>
      </c>
      <c r="B48" s="180" t="s">
        <v>48</v>
      </c>
      <c r="C48" s="171"/>
      <c r="D48" s="171"/>
      <c r="F48" s="171"/>
      <c r="G48" s="171"/>
      <c r="H48" s="183"/>
    </row>
    <row r="49" spans="1:8" ht="12.75" customHeight="1">
      <c r="A49" s="175"/>
      <c r="B49" s="171"/>
      <c r="C49" s="171"/>
      <c r="D49" s="171"/>
      <c r="F49" s="171"/>
      <c r="G49" s="171"/>
      <c r="H49" s="171"/>
    </row>
    <row r="50" spans="1:8" ht="12.75" customHeight="1">
      <c r="A50" s="207"/>
      <c r="B50" s="171"/>
      <c r="C50" s="171"/>
      <c r="D50" s="171"/>
      <c r="F50" s="171"/>
      <c r="G50" s="171"/>
      <c r="H50" s="171"/>
    </row>
    <row r="51" spans="1:8" ht="12.75" customHeight="1">
      <c r="A51" s="179"/>
      <c r="B51" s="178" t="s">
        <v>112</v>
      </c>
      <c r="F51" s="171"/>
      <c r="G51" s="171"/>
      <c r="H51" s="171"/>
    </row>
    <row r="52" spans="1:8" ht="12.75" customHeight="1">
      <c r="A52" s="171"/>
      <c r="B52" s="171"/>
      <c r="F52" s="171"/>
      <c r="G52" s="177"/>
      <c r="H52" s="171"/>
    </row>
    <row r="53" spans="1:8" ht="12.75" customHeight="1">
      <c r="A53" s="175" t="s">
        <v>111</v>
      </c>
      <c r="B53" s="174" t="s">
        <v>198</v>
      </c>
      <c r="E53" s="177"/>
      <c r="H53" s="171"/>
    </row>
    <row r="54" spans="1:8" ht="12.75" customHeight="1">
      <c r="A54" s="171"/>
      <c r="B54" s="171"/>
      <c r="C54" s="173"/>
      <c r="E54" s="171"/>
      <c r="H54" s="171"/>
    </row>
    <row r="55" spans="1:8" ht="12.75" customHeight="1">
      <c r="A55" s="171"/>
      <c r="B55" s="171"/>
      <c r="C55" s="186" t="s">
        <v>198</v>
      </c>
      <c r="D55" s="176" t="s">
        <v>97</v>
      </c>
      <c r="E55" s="171"/>
      <c r="H55" s="171"/>
    </row>
    <row r="56" spans="1:8" ht="12.75" customHeight="1">
      <c r="A56" s="171"/>
      <c r="B56" s="171"/>
      <c r="C56" s="249" t="s">
        <v>110</v>
      </c>
      <c r="H56" s="171"/>
    </row>
    <row r="57" spans="1:8" ht="12.75" customHeight="1">
      <c r="A57" s="175" t="s">
        <v>109</v>
      </c>
      <c r="B57" s="180" t="s">
        <v>48</v>
      </c>
      <c r="C57" s="173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opLeftCell="A13" zoomScale="115" zoomScaleNormal="115" workbookViewId="0">
      <selection activeCell="AG49" sqref="AG49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5" width="2.75" customWidth="1"/>
    <col min="16" max="16" width="4.25" bestFit="1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  <col min="34" max="34" width="14.875" bestFit="1" customWidth="1"/>
  </cols>
  <sheetData>
    <row r="1" spans="1:34" ht="27.75" thickTop="1" thickBot="1">
      <c r="A1" s="406" t="s">
        <v>72</v>
      </c>
      <c r="B1" s="407"/>
      <c r="C1" s="407"/>
      <c r="D1" s="407"/>
      <c r="E1" s="408" t="s">
        <v>73</v>
      </c>
      <c r="F1" s="409"/>
      <c r="G1" s="410">
        <f>Preslist!C4</f>
        <v>45584</v>
      </c>
      <c r="H1" s="411"/>
      <c r="I1" s="411"/>
      <c r="J1" s="412"/>
      <c r="K1" s="413" t="s">
        <v>222</v>
      </c>
      <c r="L1" s="414"/>
      <c r="M1" s="414"/>
      <c r="N1" s="414"/>
      <c r="O1" s="415"/>
      <c r="P1" s="531" t="s">
        <v>74</v>
      </c>
      <c r="Q1" s="532"/>
      <c r="R1" s="532"/>
      <c r="S1" s="418" t="s">
        <v>123</v>
      </c>
      <c r="T1" s="417"/>
      <c r="U1" s="417"/>
      <c r="V1" s="417"/>
      <c r="W1" s="417"/>
      <c r="X1" s="417"/>
      <c r="Y1" s="419"/>
      <c r="Z1" s="391" t="s">
        <v>75</v>
      </c>
      <c r="AA1" s="391"/>
      <c r="AB1" s="391"/>
      <c r="AC1" s="102"/>
      <c r="AD1" s="392"/>
      <c r="AE1" s="392"/>
      <c r="AF1" s="393"/>
    </row>
    <row r="2" spans="1:34" ht="25.5" thickTop="1" thickBot="1">
      <c r="A2" s="103" t="s">
        <v>76</v>
      </c>
      <c r="B2" s="394" t="s">
        <v>9</v>
      </c>
      <c r="C2" s="395"/>
      <c r="D2" s="395"/>
      <c r="E2" s="395"/>
      <c r="F2" s="395"/>
      <c r="G2" s="395"/>
      <c r="H2" s="395" t="s">
        <v>77</v>
      </c>
      <c r="I2" s="396"/>
      <c r="J2" s="397">
        <f>A3</f>
        <v>17</v>
      </c>
      <c r="K2" s="397"/>
      <c r="L2" s="397"/>
      <c r="M2" s="398">
        <f>A4</f>
        <v>27</v>
      </c>
      <c r="N2" s="397"/>
      <c r="O2" s="399"/>
      <c r="P2" s="397">
        <f>A5</f>
        <v>21</v>
      </c>
      <c r="Q2" s="397"/>
      <c r="R2" s="397"/>
      <c r="S2" s="398">
        <f>A6</f>
        <v>31</v>
      </c>
      <c r="T2" s="397"/>
      <c r="U2" s="397"/>
      <c r="V2" s="397"/>
      <c r="W2" s="400"/>
      <c r="X2" s="401" t="s">
        <v>78</v>
      </c>
      <c r="Y2" s="402"/>
      <c r="Z2" s="104" t="s">
        <v>79</v>
      </c>
      <c r="AA2" s="105" t="s">
        <v>80</v>
      </c>
      <c r="AB2" s="403" t="s">
        <v>81</v>
      </c>
      <c r="AC2" s="404"/>
      <c r="AD2" s="405"/>
      <c r="AE2" s="106" t="s">
        <v>82</v>
      </c>
      <c r="AF2" s="107" t="s">
        <v>79</v>
      </c>
    </row>
    <row r="3" spans="1:34" ht="21" thickTop="1">
      <c r="A3" s="108">
        <v>17</v>
      </c>
      <c r="B3" s="431" t="str">
        <f>VLOOKUP(A3,Preslist!A6:D91,3)</f>
        <v>Jaramillo Věra</v>
      </c>
      <c r="C3" s="431"/>
      <c r="D3" s="431"/>
      <c r="E3" s="431"/>
      <c r="F3" s="431"/>
      <c r="G3" s="431"/>
      <c r="H3" s="432" t="str">
        <f>VLOOKUP(A3,Preslist!A$6:D$91,4)</f>
        <v>TJ Sokol Plzeň V.</v>
      </c>
      <c r="I3" s="433"/>
      <c r="J3" s="391"/>
      <c r="K3" s="391"/>
      <c r="L3" s="391"/>
      <c r="M3" s="109">
        <f>W12</f>
        <v>3</v>
      </c>
      <c r="N3" s="110" t="s">
        <v>83</v>
      </c>
      <c r="O3" s="111">
        <f>Y12</f>
        <v>0</v>
      </c>
      <c r="P3" s="110">
        <f>Y14</f>
        <v>3</v>
      </c>
      <c r="Q3" s="110" t="s">
        <v>83</v>
      </c>
      <c r="R3" s="110">
        <f>W14</f>
        <v>0</v>
      </c>
      <c r="S3" s="434">
        <f>W9</f>
        <v>3</v>
      </c>
      <c r="T3" s="435"/>
      <c r="U3" s="110" t="s">
        <v>83</v>
      </c>
      <c r="V3" s="435">
        <f>Y9</f>
        <v>0</v>
      </c>
      <c r="W3" s="436"/>
      <c r="X3" s="420">
        <f>COUNTIF(M3,"=3")+COUNTIF(P3,"=3")+COUNTIF(S3,"=3")</f>
        <v>3</v>
      </c>
      <c r="Y3" s="421"/>
      <c r="Z3" s="112">
        <f>COUNTIF(O3,"=3")+COUNTIF(R3,"=3")+COUNTIF(V3,"=3")</f>
        <v>0</v>
      </c>
      <c r="AA3" s="113">
        <v>0</v>
      </c>
      <c r="AB3" s="289">
        <f>M3+P3+S3</f>
        <v>9</v>
      </c>
      <c r="AC3" s="296" t="s">
        <v>83</v>
      </c>
      <c r="AD3" s="297">
        <f>O3+R3+V3</f>
        <v>0</v>
      </c>
      <c r="AE3" s="114">
        <f>X3*2+Z3*1</f>
        <v>6</v>
      </c>
      <c r="AF3" s="123">
        <f t="shared" ref="AF3:AF6" si="0">RANK(AE3,AE$3:AE$6)</f>
        <v>1</v>
      </c>
      <c r="AG3" s="317"/>
      <c r="AH3" s="317"/>
    </row>
    <row r="4" spans="1:34" ht="20.25">
      <c r="A4" s="116">
        <v>27</v>
      </c>
      <c r="B4" s="422" t="str">
        <f>VLOOKUP(A4,Preslist!A7:D92,3)</f>
        <v>Dvořák Jakub</v>
      </c>
      <c r="C4" s="422"/>
      <c r="D4" s="422"/>
      <c r="E4" s="422"/>
      <c r="F4" s="422"/>
      <c r="G4" s="422"/>
      <c r="H4" s="423" t="str">
        <f>VLOOKUP(A4,Preslist!A$6:D$91,4)</f>
        <v>SVČ RADOVÁNEK</v>
      </c>
      <c r="I4" s="424"/>
      <c r="J4" s="117">
        <f>Y12</f>
        <v>0</v>
      </c>
      <c r="K4" s="118" t="s">
        <v>83</v>
      </c>
      <c r="L4" s="119">
        <f>W12</f>
        <v>3</v>
      </c>
      <c r="M4" s="425"/>
      <c r="N4" s="426"/>
      <c r="O4" s="427"/>
      <c r="P4" s="118">
        <f>W10</f>
        <v>3</v>
      </c>
      <c r="Q4" s="118" t="s">
        <v>83</v>
      </c>
      <c r="R4" s="118">
        <f>Y10</f>
        <v>0</v>
      </c>
      <c r="S4" s="425">
        <f>W13</f>
        <v>2</v>
      </c>
      <c r="T4" s="426"/>
      <c r="U4" s="118" t="s">
        <v>83</v>
      </c>
      <c r="V4" s="426">
        <f>Y13</f>
        <v>3</v>
      </c>
      <c r="W4" s="428"/>
      <c r="X4" s="429">
        <f>COUNTIF(J4,"=3")+COUNTIF(P4,"=3")+COUNTIF(S4,"=3")</f>
        <v>1</v>
      </c>
      <c r="Y4" s="430"/>
      <c r="Z4" s="120">
        <f>COUNTIF(L4,"=3")+COUNTIF(R4,"=3")+COUNTIF(V4,"=3")</f>
        <v>2</v>
      </c>
      <c r="AA4" s="121">
        <v>0</v>
      </c>
      <c r="AB4" s="294">
        <f t="shared" ref="AB4:AB6" si="1">M4+P4+S4</f>
        <v>5</v>
      </c>
      <c r="AC4" s="291" t="s">
        <v>83</v>
      </c>
      <c r="AD4" s="293">
        <v>6</v>
      </c>
      <c r="AE4" s="122">
        <f t="shared" ref="AE4:AE6" si="2">X4*2+Z4*1</f>
        <v>4</v>
      </c>
      <c r="AF4" s="123">
        <f t="shared" si="0"/>
        <v>3</v>
      </c>
      <c r="AG4" s="317"/>
      <c r="AH4" s="317"/>
    </row>
    <row r="5" spans="1:34" ht="20.25">
      <c r="A5" s="116">
        <v>21</v>
      </c>
      <c r="B5" s="530" t="str">
        <f>VLOOKUP(A5,Preslist!A8:D93,3)</f>
        <v>Jíchová Klára</v>
      </c>
      <c r="C5" s="530"/>
      <c r="D5" s="530"/>
      <c r="E5" s="530"/>
      <c r="F5" s="530"/>
      <c r="G5" s="530"/>
      <c r="H5" s="423" t="str">
        <f>VLOOKUP(A5,Preslist!A$6:D$91,4)</f>
        <v>TJ Nýřany</v>
      </c>
      <c r="I5" s="424"/>
      <c r="J5" s="118">
        <f>W14</f>
        <v>0</v>
      </c>
      <c r="K5" s="118" t="s">
        <v>83</v>
      </c>
      <c r="L5" s="118">
        <f>Y14</f>
        <v>3</v>
      </c>
      <c r="M5" s="124">
        <f>Y10</f>
        <v>0</v>
      </c>
      <c r="N5" s="118" t="s">
        <v>83</v>
      </c>
      <c r="O5" s="119">
        <f>W10</f>
        <v>3</v>
      </c>
      <c r="P5" s="426"/>
      <c r="Q5" s="426"/>
      <c r="R5" s="426"/>
      <c r="S5" s="425">
        <f>Y11</f>
        <v>0</v>
      </c>
      <c r="T5" s="426"/>
      <c r="U5" s="118" t="s">
        <v>83</v>
      </c>
      <c r="V5" s="426">
        <f>W11</f>
        <v>3</v>
      </c>
      <c r="W5" s="428"/>
      <c r="X5" s="429">
        <f>COUNTIF(J5,"=3")+COUNTIF(M5,"=3")+COUNTIF(S5,"=3")</f>
        <v>0</v>
      </c>
      <c r="Y5" s="430"/>
      <c r="Z5" s="120">
        <f>COUNTIF(L5,"=3")+COUNTIF(O5,"=3")+COUNTIF(V5,"=3")</f>
        <v>3</v>
      </c>
      <c r="AA5" s="121">
        <v>0</v>
      </c>
      <c r="AB5" s="294">
        <f t="shared" si="1"/>
        <v>0</v>
      </c>
      <c r="AC5" s="291" t="s">
        <v>83</v>
      </c>
      <c r="AD5" s="293">
        <v>9</v>
      </c>
      <c r="AE5" s="122">
        <f t="shared" si="2"/>
        <v>3</v>
      </c>
      <c r="AF5" s="123">
        <f t="shared" si="0"/>
        <v>4</v>
      </c>
      <c r="AG5" s="317"/>
      <c r="AH5" s="317"/>
    </row>
    <row r="6" spans="1:34" ht="21" thickBot="1">
      <c r="A6" s="126">
        <v>31</v>
      </c>
      <c r="B6" s="529" t="str">
        <f>VLOOKUP(A6,Preslist!A9:D94,3)</f>
        <v>Fránová Kateřina</v>
      </c>
      <c r="C6" s="529"/>
      <c r="D6" s="529"/>
      <c r="E6" s="529"/>
      <c r="F6" s="529"/>
      <c r="G6" s="529"/>
      <c r="H6" s="438" t="str">
        <f>VLOOKUP(A6,Preslist!A$6:D$91,4)</f>
        <v>TJ Trnová</v>
      </c>
      <c r="I6" s="439"/>
      <c r="J6" s="127">
        <f>Y9</f>
        <v>0</v>
      </c>
      <c r="K6" s="127" t="s">
        <v>83</v>
      </c>
      <c r="L6" s="127">
        <f>W9</f>
        <v>3</v>
      </c>
      <c r="M6" s="128">
        <f>Y13</f>
        <v>3</v>
      </c>
      <c r="N6" s="127" t="s">
        <v>83</v>
      </c>
      <c r="O6" s="129">
        <f>W13</f>
        <v>2</v>
      </c>
      <c r="P6" s="127">
        <f>W11</f>
        <v>3</v>
      </c>
      <c r="Q6" s="127" t="s">
        <v>83</v>
      </c>
      <c r="R6" s="127">
        <f>Y11</f>
        <v>0</v>
      </c>
      <c r="S6" s="440"/>
      <c r="T6" s="441"/>
      <c r="U6" s="441"/>
      <c r="V6" s="441"/>
      <c r="W6" s="442"/>
      <c r="X6" s="443">
        <f>COUNTIF(J6,"=3")+COUNTIF(M6,"=3")+COUNTIF(P6,"=3")</f>
        <v>2</v>
      </c>
      <c r="Y6" s="444"/>
      <c r="Z6" s="130">
        <f>COUNTIF(L6,"=3")+COUNTIF(O6,"=3")+COUNTIF(R6,"=3")</f>
        <v>1</v>
      </c>
      <c r="AA6" s="131">
        <v>0</v>
      </c>
      <c r="AB6" s="301">
        <f t="shared" si="1"/>
        <v>6</v>
      </c>
      <c r="AC6" s="299" t="s">
        <v>83</v>
      </c>
      <c r="AD6" s="300">
        <v>5</v>
      </c>
      <c r="AE6" s="132">
        <f t="shared" si="2"/>
        <v>5</v>
      </c>
      <c r="AF6" s="123">
        <f t="shared" si="0"/>
        <v>2</v>
      </c>
      <c r="AG6" s="317"/>
      <c r="AH6" s="317"/>
    </row>
    <row r="7" spans="1:34" ht="21.75" thickTop="1" thickBot="1">
      <c r="A7" s="445" t="s">
        <v>84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</row>
    <row r="8" spans="1:34" ht="17.25" thickTop="1" thickBot="1">
      <c r="A8" s="448" t="s">
        <v>85</v>
      </c>
      <c r="B8" s="417"/>
      <c r="C8" s="134" t="s">
        <v>86</v>
      </c>
      <c r="D8" s="448" t="s">
        <v>87</v>
      </c>
      <c r="E8" s="417"/>
      <c r="F8" s="417"/>
      <c r="G8" s="417"/>
      <c r="H8" s="417"/>
      <c r="I8" s="417"/>
      <c r="J8" s="417"/>
      <c r="K8" s="417"/>
      <c r="L8" s="417"/>
      <c r="M8" s="417"/>
      <c r="N8" s="449"/>
      <c r="O8" s="135" t="s">
        <v>88</v>
      </c>
      <c r="P8" s="136" t="s">
        <v>89</v>
      </c>
      <c r="Q8" s="136" t="s">
        <v>90</v>
      </c>
      <c r="R8" s="463" t="s">
        <v>91</v>
      </c>
      <c r="S8" s="463"/>
      <c r="T8" s="463" t="s">
        <v>78</v>
      </c>
      <c r="U8" s="463"/>
      <c r="V8" s="464"/>
      <c r="W8" s="417" t="s">
        <v>92</v>
      </c>
      <c r="X8" s="417"/>
      <c r="Y8" s="391"/>
      <c r="Z8" s="391"/>
      <c r="AA8" s="448" t="s">
        <v>93</v>
      </c>
      <c r="AB8" s="417"/>
      <c r="AC8" s="417"/>
      <c r="AD8" s="417"/>
      <c r="AE8" s="417"/>
      <c r="AF8" s="449"/>
    </row>
    <row r="9" spans="1:34" ht="16.5" thickTop="1">
      <c r="A9" s="450"/>
      <c r="B9" s="451"/>
      <c r="C9" s="137">
        <v>0</v>
      </c>
      <c r="D9" s="138">
        <v>1</v>
      </c>
      <c r="E9" s="509" t="str">
        <f>B3</f>
        <v>Jaramillo Věra</v>
      </c>
      <c r="F9" s="510"/>
      <c r="G9" s="510"/>
      <c r="H9" s="511"/>
      <c r="I9" s="138">
        <v>4</v>
      </c>
      <c r="J9" s="509" t="str">
        <f>B6</f>
        <v>Fránová Kateřina</v>
      </c>
      <c r="K9" s="510"/>
      <c r="L9" s="510"/>
      <c r="M9" s="510"/>
      <c r="N9" s="512"/>
      <c r="O9" s="159">
        <v>9</v>
      </c>
      <c r="P9" s="160">
        <v>4</v>
      </c>
      <c r="Q9" s="160">
        <v>6</v>
      </c>
      <c r="R9" s="456"/>
      <c r="S9" s="456"/>
      <c r="T9" s="456"/>
      <c r="U9" s="456"/>
      <c r="V9" s="457"/>
      <c r="W9" s="215">
        <f>COUNTIF(O9:V9,"&gt;0")</f>
        <v>3</v>
      </c>
      <c r="X9" s="138" t="s">
        <v>83</v>
      </c>
      <c r="Y9" s="458">
        <f>COUNTIF(O9:V9,"&lt;0")</f>
        <v>0</v>
      </c>
      <c r="Z9" s="459"/>
      <c r="AA9" s="139"/>
      <c r="AB9" s="460" t="str">
        <f>B5</f>
        <v>Jíchová Klára</v>
      </c>
      <c r="AC9" s="461"/>
      <c r="AD9" s="461"/>
      <c r="AE9" s="461"/>
      <c r="AF9" s="462"/>
    </row>
    <row r="10" spans="1:34">
      <c r="A10" s="483"/>
      <c r="B10" s="484"/>
      <c r="C10" s="140">
        <v>0</v>
      </c>
      <c r="D10" s="141">
        <v>2</v>
      </c>
      <c r="E10" s="517" t="str">
        <f>B4</f>
        <v>Dvořák Jakub</v>
      </c>
      <c r="F10" s="518"/>
      <c r="G10" s="518"/>
      <c r="H10" s="519"/>
      <c r="I10" s="141">
        <v>3</v>
      </c>
      <c r="J10" s="517" t="str">
        <f>B5</f>
        <v>Jíchová Klára</v>
      </c>
      <c r="K10" s="518"/>
      <c r="L10" s="518"/>
      <c r="M10" s="518"/>
      <c r="N10" s="520"/>
      <c r="O10" s="161">
        <v>7</v>
      </c>
      <c r="P10" s="162">
        <v>9</v>
      </c>
      <c r="Q10" s="162">
        <v>3</v>
      </c>
      <c r="R10" s="489"/>
      <c r="S10" s="489"/>
      <c r="T10" s="489"/>
      <c r="U10" s="489"/>
      <c r="V10" s="490"/>
      <c r="W10" s="142">
        <f t="shared" ref="W10:W14" si="3">COUNTIF(O10:V10,"&gt;0")</f>
        <v>3</v>
      </c>
      <c r="X10" s="141" t="s">
        <v>83</v>
      </c>
      <c r="Y10" s="465">
        <f t="shared" ref="Y10:Y14" si="4">COUNTIF(O10:V10,"&lt;0")</f>
        <v>0</v>
      </c>
      <c r="Z10" s="466"/>
      <c r="AA10" s="143"/>
      <c r="AB10" s="467" t="str">
        <f>B3</f>
        <v>Jaramillo Věra</v>
      </c>
      <c r="AC10" s="468"/>
      <c r="AD10" s="468"/>
      <c r="AE10" s="468"/>
      <c r="AF10" s="469"/>
    </row>
    <row r="11" spans="1:34">
      <c r="A11" s="470"/>
      <c r="B11" s="471"/>
      <c r="C11" s="144">
        <v>0</v>
      </c>
      <c r="D11" s="145">
        <v>4</v>
      </c>
      <c r="E11" s="513" t="str">
        <f>B6</f>
        <v>Fránová Kateřina</v>
      </c>
      <c r="F11" s="514"/>
      <c r="G11" s="514"/>
      <c r="H11" s="515"/>
      <c r="I11" s="145">
        <v>3</v>
      </c>
      <c r="J11" s="513" t="str">
        <f>B5</f>
        <v>Jíchová Klára</v>
      </c>
      <c r="K11" s="514"/>
      <c r="L11" s="514"/>
      <c r="M11" s="514"/>
      <c r="N11" s="516"/>
      <c r="O11" s="163">
        <v>9</v>
      </c>
      <c r="P11" s="164">
        <v>9</v>
      </c>
      <c r="Q11" s="164">
        <v>4</v>
      </c>
      <c r="R11" s="476"/>
      <c r="S11" s="476"/>
      <c r="T11" s="476"/>
      <c r="U11" s="476"/>
      <c r="V11" s="477"/>
      <c r="W11" s="146">
        <f t="shared" si="3"/>
        <v>3</v>
      </c>
      <c r="X11" s="145" t="s">
        <v>83</v>
      </c>
      <c r="Y11" s="478">
        <f t="shared" si="4"/>
        <v>0</v>
      </c>
      <c r="Z11" s="479"/>
      <c r="AA11" s="147"/>
      <c r="AB11" s="480" t="str">
        <f>B4</f>
        <v>Dvořák Jakub</v>
      </c>
      <c r="AC11" s="481"/>
      <c r="AD11" s="481"/>
      <c r="AE11" s="481"/>
      <c r="AF11" s="482"/>
    </row>
    <row r="12" spans="1:34">
      <c r="A12" s="483"/>
      <c r="B12" s="484"/>
      <c r="C12" s="140">
        <v>0</v>
      </c>
      <c r="D12" s="141">
        <v>1</v>
      </c>
      <c r="E12" s="517" t="str">
        <f>B3</f>
        <v>Jaramillo Věra</v>
      </c>
      <c r="F12" s="518"/>
      <c r="G12" s="518"/>
      <c r="H12" s="519"/>
      <c r="I12" s="141">
        <v>2</v>
      </c>
      <c r="J12" s="517" t="str">
        <f>B4</f>
        <v>Dvořák Jakub</v>
      </c>
      <c r="K12" s="518"/>
      <c r="L12" s="518"/>
      <c r="M12" s="518"/>
      <c r="N12" s="520"/>
      <c r="O12" s="165">
        <v>6</v>
      </c>
      <c r="P12" s="166">
        <v>9</v>
      </c>
      <c r="Q12" s="166">
        <v>9</v>
      </c>
      <c r="R12" s="489"/>
      <c r="S12" s="489"/>
      <c r="T12" s="489"/>
      <c r="U12" s="489"/>
      <c r="V12" s="490"/>
      <c r="W12" s="142">
        <f t="shared" si="3"/>
        <v>3</v>
      </c>
      <c r="X12" s="141" t="s">
        <v>83</v>
      </c>
      <c r="Y12" s="465">
        <f t="shared" si="4"/>
        <v>0</v>
      </c>
      <c r="Z12" s="466"/>
      <c r="AA12" s="148"/>
      <c r="AB12" s="467" t="str">
        <f>B6</f>
        <v>Fránová Kateřina</v>
      </c>
      <c r="AC12" s="468"/>
      <c r="AD12" s="468"/>
      <c r="AE12" s="468"/>
      <c r="AF12" s="469"/>
    </row>
    <row r="13" spans="1:34">
      <c r="A13" s="470"/>
      <c r="B13" s="471"/>
      <c r="C13" s="144">
        <v>0</v>
      </c>
      <c r="D13" s="145">
        <v>2</v>
      </c>
      <c r="E13" s="513" t="str">
        <f>B4</f>
        <v>Dvořák Jakub</v>
      </c>
      <c r="F13" s="514"/>
      <c r="G13" s="514"/>
      <c r="H13" s="515"/>
      <c r="I13" s="145">
        <v>4</v>
      </c>
      <c r="J13" s="513" t="str">
        <f>B6</f>
        <v>Fránová Kateřina</v>
      </c>
      <c r="K13" s="514"/>
      <c r="L13" s="514"/>
      <c r="M13" s="514"/>
      <c r="N13" s="516"/>
      <c r="O13" s="163">
        <v>9</v>
      </c>
      <c r="P13" s="164">
        <v>-5</v>
      </c>
      <c r="Q13" s="164">
        <v>9</v>
      </c>
      <c r="R13" s="476">
        <v>-9</v>
      </c>
      <c r="S13" s="476"/>
      <c r="T13" s="476">
        <v>-7</v>
      </c>
      <c r="U13" s="476"/>
      <c r="V13" s="477"/>
      <c r="W13" s="146">
        <f t="shared" si="3"/>
        <v>2</v>
      </c>
      <c r="X13" s="145" t="s">
        <v>83</v>
      </c>
      <c r="Y13" s="478">
        <f t="shared" si="4"/>
        <v>3</v>
      </c>
      <c r="Z13" s="479"/>
      <c r="AA13" s="149"/>
      <c r="AB13" s="480" t="str">
        <f>B3</f>
        <v>Jaramillo Věra</v>
      </c>
      <c r="AC13" s="481"/>
      <c r="AD13" s="481"/>
      <c r="AE13" s="481"/>
      <c r="AF13" s="482"/>
    </row>
    <row r="14" spans="1:34" ht="16.5" thickBot="1">
      <c r="A14" s="496"/>
      <c r="B14" s="497"/>
      <c r="C14" s="150">
        <v>0</v>
      </c>
      <c r="D14" s="151">
        <v>3</v>
      </c>
      <c r="E14" s="521" t="str">
        <f>B5</f>
        <v>Jíchová Klára</v>
      </c>
      <c r="F14" s="522"/>
      <c r="G14" s="522"/>
      <c r="H14" s="523"/>
      <c r="I14" s="151">
        <v>1</v>
      </c>
      <c r="J14" s="521" t="str">
        <f>B3</f>
        <v>Jaramillo Věra</v>
      </c>
      <c r="K14" s="522"/>
      <c r="L14" s="522"/>
      <c r="M14" s="522"/>
      <c r="N14" s="524"/>
      <c r="O14" s="167">
        <v>-6</v>
      </c>
      <c r="P14" s="168">
        <v>-7</v>
      </c>
      <c r="Q14" s="168">
        <v>-5</v>
      </c>
      <c r="R14" s="502"/>
      <c r="S14" s="502"/>
      <c r="T14" s="502"/>
      <c r="U14" s="502"/>
      <c r="V14" s="503"/>
      <c r="W14" s="214">
        <f t="shared" si="3"/>
        <v>0</v>
      </c>
      <c r="X14" s="209" t="s">
        <v>83</v>
      </c>
      <c r="Y14" s="491">
        <f t="shared" si="4"/>
        <v>3</v>
      </c>
      <c r="Z14" s="492"/>
      <c r="AA14" s="152"/>
      <c r="AB14" s="493" t="str">
        <f>B4</f>
        <v>Dvořák Jakub</v>
      </c>
      <c r="AC14" s="494"/>
      <c r="AD14" s="494"/>
      <c r="AE14" s="494"/>
      <c r="AF14" s="495"/>
    </row>
    <row r="15" spans="1:34" ht="37.5" customHeight="1" thickTop="1" thickBo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25"/>
      <c r="AF15" s="102"/>
    </row>
    <row r="16" spans="1:34" ht="26.45" customHeight="1" thickTop="1" thickBot="1">
      <c r="A16" s="406" t="s">
        <v>72</v>
      </c>
      <c r="B16" s="407"/>
      <c r="C16" s="407"/>
      <c r="D16" s="407"/>
      <c r="E16" s="408" t="s">
        <v>82</v>
      </c>
      <c r="F16" s="409"/>
      <c r="G16" s="410">
        <f>Preslist!C4</f>
        <v>45584</v>
      </c>
      <c r="H16" s="411"/>
      <c r="I16" s="411"/>
      <c r="J16" s="412"/>
      <c r="K16" s="413" t="s">
        <v>222</v>
      </c>
      <c r="L16" s="414"/>
      <c r="M16" s="414"/>
      <c r="N16" s="414"/>
      <c r="O16" s="415"/>
      <c r="P16" s="416" t="s">
        <v>74</v>
      </c>
      <c r="Q16" s="417"/>
      <c r="R16" s="417"/>
      <c r="S16" s="418" t="s">
        <v>123</v>
      </c>
      <c r="T16" s="417"/>
      <c r="U16" s="417"/>
      <c r="V16" s="417"/>
      <c r="W16" s="417"/>
      <c r="X16" s="417"/>
      <c r="Y16" s="419"/>
      <c r="Z16" s="391" t="s">
        <v>75</v>
      </c>
      <c r="AA16" s="391"/>
      <c r="AB16" s="391"/>
      <c r="AC16" s="102"/>
      <c r="AD16" s="392"/>
      <c r="AE16" s="392"/>
      <c r="AF16" s="393"/>
    </row>
    <row r="17" spans="1:32" ht="25.5" thickTop="1" thickBot="1">
      <c r="A17" s="103" t="s">
        <v>76</v>
      </c>
      <c r="B17" s="394" t="s">
        <v>9</v>
      </c>
      <c r="C17" s="395"/>
      <c r="D17" s="395"/>
      <c r="E17" s="395"/>
      <c r="F17" s="395"/>
      <c r="G17" s="395"/>
      <c r="H17" s="395" t="s">
        <v>77</v>
      </c>
      <c r="I17" s="396"/>
      <c r="J17" s="397">
        <f>A18</f>
        <v>18</v>
      </c>
      <c r="K17" s="397"/>
      <c r="L17" s="397"/>
      <c r="M17" s="398">
        <f>A19</f>
        <v>28</v>
      </c>
      <c r="N17" s="397"/>
      <c r="O17" s="399"/>
      <c r="P17" s="397">
        <f>A20</f>
        <v>22</v>
      </c>
      <c r="Q17" s="397"/>
      <c r="R17" s="397"/>
      <c r="S17" s="398">
        <f>A21</f>
        <v>30</v>
      </c>
      <c r="T17" s="397"/>
      <c r="U17" s="397"/>
      <c r="V17" s="397"/>
      <c r="W17" s="400"/>
      <c r="X17" s="401" t="s">
        <v>78</v>
      </c>
      <c r="Y17" s="402"/>
      <c r="Z17" s="104" t="s">
        <v>79</v>
      </c>
      <c r="AA17" s="105" t="s">
        <v>80</v>
      </c>
      <c r="AB17" s="403" t="s">
        <v>81</v>
      </c>
      <c r="AC17" s="404"/>
      <c r="AD17" s="405"/>
      <c r="AE17" s="106" t="s">
        <v>82</v>
      </c>
      <c r="AF17" s="107" t="s">
        <v>79</v>
      </c>
    </row>
    <row r="18" spans="1:32" ht="21" thickTop="1">
      <c r="A18" s="108">
        <v>18</v>
      </c>
      <c r="B18" s="431" t="str">
        <f>VLOOKUP(A18,Preslist!A6:D106,3)</f>
        <v>Němcová Anna</v>
      </c>
      <c r="C18" s="431"/>
      <c r="D18" s="431"/>
      <c r="E18" s="431"/>
      <c r="F18" s="431"/>
      <c r="G18" s="431"/>
      <c r="H18" s="527" t="str">
        <f>VLOOKUP(A18,Preslist!A$6:D$91,4)</f>
        <v>TJ Sokol Domažlice</v>
      </c>
      <c r="I18" s="528"/>
      <c r="J18" s="391"/>
      <c r="K18" s="391"/>
      <c r="L18" s="391"/>
      <c r="M18" s="109">
        <f>W27</f>
        <v>3</v>
      </c>
      <c r="N18" s="110" t="s">
        <v>83</v>
      </c>
      <c r="O18" s="111">
        <f>Y27</f>
        <v>0</v>
      </c>
      <c r="P18" s="110">
        <f>Y29</f>
        <v>1</v>
      </c>
      <c r="Q18" s="110" t="s">
        <v>83</v>
      </c>
      <c r="R18" s="110">
        <f>W29</f>
        <v>3</v>
      </c>
      <c r="S18" s="434">
        <f>W24</f>
        <v>3</v>
      </c>
      <c r="T18" s="435"/>
      <c r="U18" s="110" t="s">
        <v>83</v>
      </c>
      <c r="V18" s="435">
        <f>Y24</f>
        <v>1</v>
      </c>
      <c r="W18" s="436"/>
      <c r="X18" s="420">
        <f>COUNTIF(M18,"=3")+COUNTIF(P18,"=3")+COUNTIF(S18,"=3")</f>
        <v>2</v>
      </c>
      <c r="Y18" s="421"/>
      <c r="Z18" s="112">
        <f>COUNTIF(O18,"=3")+COUNTIF(R18,"=3")+COUNTIF(V18,"=3")</f>
        <v>1</v>
      </c>
      <c r="AA18" s="113">
        <v>0</v>
      </c>
      <c r="AB18" s="289">
        <f>M18+P18+S18</f>
        <v>7</v>
      </c>
      <c r="AC18" s="296" t="s">
        <v>83</v>
      </c>
      <c r="AD18" s="297">
        <f>O18+R18+V18</f>
        <v>4</v>
      </c>
      <c r="AE18" s="114">
        <f>X18*2+Z18*1</f>
        <v>5</v>
      </c>
      <c r="AF18" s="123">
        <f t="shared" ref="AF18:AF21" si="5">RANK(AE18,AE$3:AE$6)</f>
        <v>2</v>
      </c>
    </row>
    <row r="19" spans="1:32" ht="20.25">
      <c r="A19" s="116">
        <v>28</v>
      </c>
      <c r="B19" s="422" t="str">
        <f>VLOOKUP(A19,Preslist!A7:D107,3)</f>
        <v>Kiliánová Michaela</v>
      </c>
      <c r="C19" s="422"/>
      <c r="D19" s="422"/>
      <c r="E19" s="422"/>
      <c r="F19" s="422"/>
      <c r="G19" s="422"/>
      <c r="H19" s="423" t="str">
        <f>VLOOKUP(A19,Preslist!A$6:D$91,4)</f>
        <v>TJ Nýřany</v>
      </c>
      <c r="I19" s="424"/>
      <c r="J19" s="117">
        <f>Y27</f>
        <v>0</v>
      </c>
      <c r="K19" s="118" t="s">
        <v>83</v>
      </c>
      <c r="L19" s="119">
        <f>W27</f>
        <v>3</v>
      </c>
      <c r="M19" s="425"/>
      <c r="N19" s="426"/>
      <c r="O19" s="427"/>
      <c r="P19" s="118">
        <f>W25</f>
        <v>0</v>
      </c>
      <c r="Q19" s="118" t="s">
        <v>83</v>
      </c>
      <c r="R19" s="118">
        <f>Y25</f>
        <v>3</v>
      </c>
      <c r="S19" s="425">
        <f>W28</f>
        <v>0</v>
      </c>
      <c r="T19" s="426"/>
      <c r="U19" s="118" t="s">
        <v>83</v>
      </c>
      <c r="V19" s="426">
        <f>Y28</f>
        <v>3</v>
      </c>
      <c r="W19" s="428"/>
      <c r="X19" s="429">
        <f>COUNTIF(J19,"=3")+COUNTIF(P19,"=3")+COUNTIF(S19,"=3")</f>
        <v>0</v>
      </c>
      <c r="Y19" s="430"/>
      <c r="Z19" s="120">
        <f>COUNTIF(L19,"=3")+COUNTIF(R19,"=3")+COUNTIF(V19,"=3")</f>
        <v>3</v>
      </c>
      <c r="AA19" s="121">
        <v>0</v>
      </c>
      <c r="AB19" s="294">
        <f t="shared" ref="AB19" si="6">M19+P19+S19</f>
        <v>0</v>
      </c>
      <c r="AC19" s="291" t="s">
        <v>83</v>
      </c>
      <c r="AD19" s="293">
        <v>9</v>
      </c>
      <c r="AE19" s="122">
        <f t="shared" ref="AE19:AE21" si="7">X19*2+Z19*1</f>
        <v>3</v>
      </c>
      <c r="AF19" s="123">
        <f t="shared" si="5"/>
        <v>4</v>
      </c>
    </row>
    <row r="20" spans="1:32" ht="20.25">
      <c r="A20" s="116">
        <v>22</v>
      </c>
      <c r="B20" s="422" t="str">
        <f>VLOOKUP(A20,Preslist!A8:D108,3)</f>
        <v>Lang David</v>
      </c>
      <c r="C20" s="422"/>
      <c r="D20" s="422"/>
      <c r="E20" s="422"/>
      <c r="F20" s="422"/>
      <c r="G20" s="422"/>
      <c r="H20" s="423" t="str">
        <f>VLOOKUP(A20,Preslist!A$6:D$91,4)</f>
        <v>TJ Sokol Plzeň V.</v>
      </c>
      <c r="I20" s="424"/>
      <c r="J20" s="118">
        <f>W29</f>
        <v>3</v>
      </c>
      <c r="K20" s="118" t="s">
        <v>83</v>
      </c>
      <c r="L20" s="118">
        <f>Y29</f>
        <v>1</v>
      </c>
      <c r="M20" s="124">
        <f>Y25</f>
        <v>3</v>
      </c>
      <c r="N20" s="118" t="s">
        <v>83</v>
      </c>
      <c r="O20" s="119">
        <f>W25</f>
        <v>0</v>
      </c>
      <c r="P20" s="426"/>
      <c r="Q20" s="426"/>
      <c r="R20" s="426"/>
      <c r="S20" s="425">
        <f>Y26</f>
        <v>3</v>
      </c>
      <c r="T20" s="426"/>
      <c r="U20" s="118" t="s">
        <v>83</v>
      </c>
      <c r="V20" s="426">
        <f>W26</f>
        <v>0</v>
      </c>
      <c r="W20" s="428"/>
      <c r="X20" s="429">
        <f>COUNTIF(J20,"=3")+COUNTIF(M20,"=3")+COUNTIF(S20,"=3")</f>
        <v>3</v>
      </c>
      <c r="Y20" s="430"/>
      <c r="Z20" s="120">
        <f>COUNTIF(L20,"=3")+COUNTIF(O20,"=3")+COUNTIF(V20,"=3")</f>
        <v>0</v>
      </c>
      <c r="AA20" s="121">
        <v>0</v>
      </c>
      <c r="AB20" s="294">
        <v>9</v>
      </c>
      <c r="AC20" s="291" t="s">
        <v>83</v>
      </c>
      <c r="AD20" s="293">
        <v>1</v>
      </c>
      <c r="AE20" s="122">
        <f t="shared" si="7"/>
        <v>6</v>
      </c>
      <c r="AF20" s="123">
        <f t="shared" si="5"/>
        <v>1</v>
      </c>
    </row>
    <row r="21" spans="1:32" ht="21" thickBot="1">
      <c r="A21" s="126">
        <v>30</v>
      </c>
      <c r="B21" s="526" t="str">
        <f>VLOOKUP(A21,Preslist!A9:D109,3)</f>
        <v>Drnec Václav</v>
      </c>
      <c r="C21" s="526"/>
      <c r="D21" s="526"/>
      <c r="E21" s="526"/>
      <c r="F21" s="526"/>
      <c r="G21" s="526"/>
      <c r="H21" s="438" t="str">
        <f>VLOOKUP(A21,Preslist!A$6:D$91,4)</f>
        <v>TJ Dobřany</v>
      </c>
      <c r="I21" s="439"/>
      <c r="J21" s="127">
        <f>Y24</f>
        <v>1</v>
      </c>
      <c r="K21" s="127" t="s">
        <v>83</v>
      </c>
      <c r="L21" s="127">
        <f>W24</f>
        <v>3</v>
      </c>
      <c r="M21" s="128">
        <f>Y28</f>
        <v>3</v>
      </c>
      <c r="N21" s="127" t="s">
        <v>83</v>
      </c>
      <c r="O21" s="129">
        <f>W28</f>
        <v>0</v>
      </c>
      <c r="P21" s="127">
        <f>W26</f>
        <v>0</v>
      </c>
      <c r="Q21" s="127" t="s">
        <v>83</v>
      </c>
      <c r="R21" s="127">
        <f>Y26</f>
        <v>3</v>
      </c>
      <c r="S21" s="440"/>
      <c r="T21" s="441"/>
      <c r="U21" s="441"/>
      <c r="V21" s="441"/>
      <c r="W21" s="442"/>
      <c r="X21" s="443">
        <f>COUNTIF(J21,"=3")+COUNTIF(M21,"=3")+COUNTIF(P21,"=3")</f>
        <v>1</v>
      </c>
      <c r="Y21" s="444"/>
      <c r="Z21" s="130">
        <f>COUNTIF(L21,"=3")+COUNTIF(O21,"=3")+COUNTIF(R21,"=3")</f>
        <v>2</v>
      </c>
      <c r="AA21" s="131">
        <v>0</v>
      </c>
      <c r="AB21" s="301">
        <v>4</v>
      </c>
      <c r="AC21" s="299" t="s">
        <v>83</v>
      </c>
      <c r="AD21" s="300">
        <v>6</v>
      </c>
      <c r="AE21" s="132">
        <f t="shared" si="7"/>
        <v>4</v>
      </c>
      <c r="AF21" s="123">
        <f t="shared" si="5"/>
        <v>3</v>
      </c>
    </row>
    <row r="22" spans="1:32" ht="21.75" thickTop="1" thickBot="1">
      <c r="A22" s="445" t="s">
        <v>84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7"/>
    </row>
    <row r="23" spans="1:32" ht="17.25" thickTop="1" thickBot="1">
      <c r="A23" s="448" t="s">
        <v>85</v>
      </c>
      <c r="B23" s="417"/>
      <c r="C23" s="134" t="s">
        <v>86</v>
      </c>
      <c r="D23" s="448" t="s">
        <v>87</v>
      </c>
      <c r="E23" s="417"/>
      <c r="F23" s="417"/>
      <c r="G23" s="417"/>
      <c r="H23" s="417"/>
      <c r="I23" s="417"/>
      <c r="J23" s="417"/>
      <c r="K23" s="417"/>
      <c r="L23" s="417"/>
      <c r="M23" s="417"/>
      <c r="N23" s="449"/>
      <c r="O23" s="135" t="s">
        <v>88</v>
      </c>
      <c r="P23" s="136" t="s">
        <v>89</v>
      </c>
      <c r="Q23" s="136" t="s">
        <v>90</v>
      </c>
      <c r="R23" s="463" t="s">
        <v>91</v>
      </c>
      <c r="S23" s="463"/>
      <c r="T23" s="463" t="s">
        <v>78</v>
      </c>
      <c r="U23" s="463"/>
      <c r="V23" s="464"/>
      <c r="W23" s="417" t="s">
        <v>92</v>
      </c>
      <c r="X23" s="417"/>
      <c r="Y23" s="391"/>
      <c r="Z23" s="391"/>
      <c r="AA23" s="448" t="s">
        <v>93</v>
      </c>
      <c r="AB23" s="417"/>
      <c r="AC23" s="417"/>
      <c r="AD23" s="417"/>
      <c r="AE23" s="417"/>
      <c r="AF23" s="449"/>
    </row>
    <row r="24" spans="1:32" ht="16.5" thickTop="1">
      <c r="A24" s="450"/>
      <c r="B24" s="451"/>
      <c r="C24" s="137">
        <v>0</v>
      </c>
      <c r="D24" s="138">
        <v>1</v>
      </c>
      <c r="E24" s="509" t="str">
        <f>B18</f>
        <v>Němcová Anna</v>
      </c>
      <c r="F24" s="510"/>
      <c r="G24" s="510"/>
      <c r="H24" s="511"/>
      <c r="I24" s="138">
        <v>4</v>
      </c>
      <c r="J24" s="509" t="str">
        <f>B21</f>
        <v>Drnec Václav</v>
      </c>
      <c r="K24" s="510"/>
      <c r="L24" s="510"/>
      <c r="M24" s="510"/>
      <c r="N24" s="512"/>
      <c r="O24" s="159">
        <v>9</v>
      </c>
      <c r="P24" s="160">
        <v>-11</v>
      </c>
      <c r="Q24" s="160">
        <v>8</v>
      </c>
      <c r="R24" s="456">
        <v>8</v>
      </c>
      <c r="S24" s="456"/>
      <c r="T24" s="456"/>
      <c r="U24" s="456"/>
      <c r="V24" s="457"/>
      <c r="W24" s="215">
        <f>COUNTIF(O24:V24,"&gt;0")</f>
        <v>3</v>
      </c>
      <c r="X24" s="138" t="s">
        <v>83</v>
      </c>
      <c r="Y24" s="458">
        <f>COUNTIF(O24:V24,"&lt;0")</f>
        <v>1</v>
      </c>
      <c r="Z24" s="459"/>
      <c r="AA24" s="139"/>
      <c r="AB24" s="460" t="str">
        <f>B20</f>
        <v>Lang David</v>
      </c>
      <c r="AC24" s="461"/>
      <c r="AD24" s="461"/>
      <c r="AE24" s="461"/>
      <c r="AF24" s="462"/>
    </row>
    <row r="25" spans="1:32">
      <c r="A25" s="483"/>
      <c r="B25" s="484"/>
      <c r="C25" s="140">
        <v>0</v>
      </c>
      <c r="D25" s="141">
        <v>2</v>
      </c>
      <c r="E25" s="517" t="str">
        <f>B19</f>
        <v>Kiliánová Michaela</v>
      </c>
      <c r="F25" s="518"/>
      <c r="G25" s="518"/>
      <c r="H25" s="519"/>
      <c r="I25" s="141">
        <v>3</v>
      </c>
      <c r="J25" s="517" t="str">
        <f>B20</f>
        <v>Lang David</v>
      </c>
      <c r="K25" s="518"/>
      <c r="L25" s="518"/>
      <c r="M25" s="518"/>
      <c r="N25" s="520"/>
      <c r="O25" s="161">
        <v>-5</v>
      </c>
      <c r="P25" s="162">
        <v>-2</v>
      </c>
      <c r="Q25" s="162">
        <v>-2</v>
      </c>
      <c r="R25" s="489"/>
      <c r="S25" s="489"/>
      <c r="T25" s="489"/>
      <c r="U25" s="489"/>
      <c r="V25" s="490"/>
      <c r="W25" s="142">
        <f t="shared" ref="W25:W29" si="8">COUNTIF(O25:V25,"&gt;0")</f>
        <v>0</v>
      </c>
      <c r="X25" s="141" t="s">
        <v>83</v>
      </c>
      <c r="Y25" s="465">
        <f t="shared" ref="Y25:Y29" si="9">COUNTIF(O25:V25,"&lt;0")</f>
        <v>3</v>
      </c>
      <c r="Z25" s="466"/>
      <c r="AA25" s="143"/>
      <c r="AB25" s="467" t="str">
        <f>B18</f>
        <v>Němcová Anna</v>
      </c>
      <c r="AC25" s="468"/>
      <c r="AD25" s="468"/>
      <c r="AE25" s="468"/>
      <c r="AF25" s="469"/>
    </row>
    <row r="26" spans="1:32">
      <c r="A26" s="470"/>
      <c r="B26" s="471"/>
      <c r="C26" s="144">
        <v>0</v>
      </c>
      <c r="D26" s="145">
        <v>4</v>
      </c>
      <c r="E26" s="513" t="str">
        <f>B21</f>
        <v>Drnec Václav</v>
      </c>
      <c r="F26" s="514"/>
      <c r="G26" s="514"/>
      <c r="H26" s="515"/>
      <c r="I26" s="145">
        <v>3</v>
      </c>
      <c r="J26" s="513" t="str">
        <f>B20</f>
        <v>Lang David</v>
      </c>
      <c r="K26" s="514"/>
      <c r="L26" s="514"/>
      <c r="M26" s="514"/>
      <c r="N26" s="516"/>
      <c r="O26" s="163">
        <v>-3</v>
      </c>
      <c r="P26" s="315">
        <v>-3</v>
      </c>
      <c r="Q26" s="164">
        <v>-7</v>
      </c>
      <c r="R26" s="476"/>
      <c r="S26" s="476"/>
      <c r="T26" s="476"/>
      <c r="U26" s="476"/>
      <c r="V26" s="477"/>
      <c r="W26" s="146">
        <f t="shared" si="8"/>
        <v>0</v>
      </c>
      <c r="X26" s="145" t="s">
        <v>83</v>
      </c>
      <c r="Y26" s="478">
        <f t="shared" si="9"/>
        <v>3</v>
      </c>
      <c r="Z26" s="479"/>
      <c r="AA26" s="147"/>
      <c r="AB26" s="480" t="str">
        <f>B19</f>
        <v>Kiliánová Michaela</v>
      </c>
      <c r="AC26" s="481"/>
      <c r="AD26" s="481"/>
      <c r="AE26" s="481"/>
      <c r="AF26" s="482"/>
    </row>
    <row r="27" spans="1:32">
      <c r="A27" s="483"/>
      <c r="B27" s="484"/>
      <c r="C27" s="140">
        <v>0</v>
      </c>
      <c r="D27" s="141">
        <v>1</v>
      </c>
      <c r="E27" s="517" t="str">
        <f>B18</f>
        <v>Němcová Anna</v>
      </c>
      <c r="F27" s="518"/>
      <c r="G27" s="518"/>
      <c r="H27" s="519"/>
      <c r="I27" s="141">
        <v>2</v>
      </c>
      <c r="J27" s="517" t="str">
        <f>B19</f>
        <v>Kiliánová Michaela</v>
      </c>
      <c r="K27" s="518"/>
      <c r="L27" s="518"/>
      <c r="M27" s="518"/>
      <c r="N27" s="520"/>
      <c r="O27" s="165">
        <v>7</v>
      </c>
      <c r="P27" s="166">
        <v>8</v>
      </c>
      <c r="Q27" s="166">
        <v>8</v>
      </c>
      <c r="R27" s="489"/>
      <c r="S27" s="489"/>
      <c r="T27" s="489"/>
      <c r="U27" s="489"/>
      <c r="V27" s="490"/>
      <c r="W27" s="142">
        <f t="shared" si="8"/>
        <v>3</v>
      </c>
      <c r="X27" s="141" t="s">
        <v>83</v>
      </c>
      <c r="Y27" s="465">
        <f t="shared" si="9"/>
        <v>0</v>
      </c>
      <c r="Z27" s="466"/>
      <c r="AA27" s="148"/>
      <c r="AB27" s="467" t="str">
        <f>B21</f>
        <v>Drnec Václav</v>
      </c>
      <c r="AC27" s="468"/>
      <c r="AD27" s="468"/>
      <c r="AE27" s="468"/>
      <c r="AF27" s="469"/>
    </row>
    <row r="28" spans="1:32">
      <c r="A28" s="470"/>
      <c r="B28" s="471"/>
      <c r="C28" s="144">
        <v>0</v>
      </c>
      <c r="D28" s="145">
        <v>2</v>
      </c>
      <c r="E28" s="513" t="str">
        <f>B19</f>
        <v>Kiliánová Michaela</v>
      </c>
      <c r="F28" s="514"/>
      <c r="G28" s="514"/>
      <c r="H28" s="515"/>
      <c r="I28" s="145">
        <v>4</v>
      </c>
      <c r="J28" s="513" t="str">
        <f>B21</f>
        <v>Drnec Václav</v>
      </c>
      <c r="K28" s="514"/>
      <c r="L28" s="514"/>
      <c r="M28" s="514"/>
      <c r="N28" s="516"/>
      <c r="O28" s="163">
        <v>-4</v>
      </c>
      <c r="P28" s="164">
        <v>-8</v>
      </c>
      <c r="Q28" s="164">
        <v>-4</v>
      </c>
      <c r="R28" s="476"/>
      <c r="S28" s="476"/>
      <c r="T28" s="476"/>
      <c r="U28" s="476"/>
      <c r="V28" s="477"/>
      <c r="W28" s="146">
        <f t="shared" si="8"/>
        <v>0</v>
      </c>
      <c r="X28" s="145" t="s">
        <v>83</v>
      </c>
      <c r="Y28" s="478">
        <f t="shared" ref="Y28" si="10">COUNTIF(O28:V28,"&lt;0")</f>
        <v>3</v>
      </c>
      <c r="Z28" s="479"/>
      <c r="AA28" s="149"/>
      <c r="AB28" s="480" t="str">
        <f>B18</f>
        <v>Němcová Anna</v>
      </c>
      <c r="AC28" s="481"/>
      <c r="AD28" s="481"/>
      <c r="AE28" s="481"/>
      <c r="AF28" s="482"/>
    </row>
    <row r="29" spans="1:32" ht="16.5" thickBot="1">
      <c r="A29" s="496"/>
      <c r="B29" s="497"/>
      <c r="C29" s="150">
        <v>0</v>
      </c>
      <c r="D29" s="151">
        <v>3</v>
      </c>
      <c r="E29" s="521" t="str">
        <f>B20</f>
        <v>Lang David</v>
      </c>
      <c r="F29" s="522"/>
      <c r="G29" s="522"/>
      <c r="H29" s="523"/>
      <c r="I29" s="151">
        <v>1</v>
      </c>
      <c r="J29" s="521" t="str">
        <f>B18</f>
        <v>Němcová Anna</v>
      </c>
      <c r="K29" s="522"/>
      <c r="L29" s="522"/>
      <c r="M29" s="522"/>
      <c r="N29" s="524"/>
      <c r="O29" s="167">
        <v>-5</v>
      </c>
      <c r="P29" s="168">
        <v>10</v>
      </c>
      <c r="Q29" s="168">
        <v>10</v>
      </c>
      <c r="R29" s="502">
        <v>7</v>
      </c>
      <c r="S29" s="502"/>
      <c r="T29" s="502"/>
      <c r="U29" s="502"/>
      <c r="V29" s="503"/>
      <c r="W29" s="214">
        <f t="shared" si="8"/>
        <v>3</v>
      </c>
      <c r="X29" s="209" t="s">
        <v>83</v>
      </c>
      <c r="Y29" s="491">
        <f t="shared" si="9"/>
        <v>1</v>
      </c>
      <c r="Z29" s="492"/>
      <c r="AA29" s="152"/>
      <c r="AB29" s="493" t="str">
        <f>B19</f>
        <v>Kiliánová Michaela</v>
      </c>
      <c r="AC29" s="494"/>
      <c r="AD29" s="494"/>
      <c r="AE29" s="494"/>
      <c r="AF29" s="495"/>
    </row>
    <row r="30" spans="1:32" ht="117" customHeight="1" thickTop="1" thickBot="1">
      <c r="A30" s="155"/>
      <c r="B30" s="155"/>
      <c r="C30" s="156"/>
      <c r="D30" s="102"/>
      <c r="E30" s="156"/>
      <c r="F30" s="156"/>
      <c r="G30" s="156"/>
      <c r="H30" s="156"/>
      <c r="I30" s="102"/>
      <c r="J30" s="156"/>
      <c r="K30" s="156"/>
      <c r="L30" s="156"/>
      <c r="M30" s="156"/>
      <c r="N30" s="156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57"/>
      <c r="AB30" s="158"/>
      <c r="AC30" s="158"/>
      <c r="AD30" s="158"/>
      <c r="AE30" s="158"/>
      <c r="AF30" s="158"/>
    </row>
    <row r="31" spans="1:32" ht="26.45" customHeight="1" thickTop="1" thickBot="1">
      <c r="A31" s="406" t="s">
        <v>72</v>
      </c>
      <c r="B31" s="407"/>
      <c r="C31" s="407"/>
      <c r="D31" s="407"/>
      <c r="E31" s="408" t="s">
        <v>94</v>
      </c>
      <c r="F31" s="409"/>
      <c r="G31" s="410">
        <f>Preslist!C4</f>
        <v>45584</v>
      </c>
      <c r="H31" s="411"/>
      <c r="I31" s="411"/>
      <c r="J31" s="412"/>
      <c r="K31" s="413" t="s">
        <v>222</v>
      </c>
      <c r="L31" s="414"/>
      <c r="M31" s="414"/>
      <c r="N31" s="414"/>
      <c r="O31" s="415"/>
      <c r="P31" s="416" t="s">
        <v>74</v>
      </c>
      <c r="Q31" s="417"/>
      <c r="R31" s="417"/>
      <c r="S31" s="418" t="s">
        <v>123</v>
      </c>
      <c r="T31" s="417"/>
      <c r="U31" s="417"/>
      <c r="V31" s="417"/>
      <c r="W31" s="417"/>
      <c r="X31" s="417"/>
      <c r="Y31" s="419"/>
      <c r="Z31" s="391" t="s">
        <v>75</v>
      </c>
      <c r="AA31" s="391"/>
      <c r="AB31" s="391"/>
      <c r="AC31" s="102"/>
      <c r="AD31" s="392"/>
      <c r="AE31" s="392"/>
      <c r="AF31" s="393"/>
    </row>
    <row r="32" spans="1:32" ht="25.5" thickTop="1" thickBot="1">
      <c r="A32" s="103" t="s">
        <v>76</v>
      </c>
      <c r="B32" s="394" t="s">
        <v>9</v>
      </c>
      <c r="C32" s="395"/>
      <c r="D32" s="395"/>
      <c r="E32" s="395"/>
      <c r="F32" s="395"/>
      <c r="G32" s="395"/>
      <c r="H32" s="395" t="s">
        <v>77</v>
      </c>
      <c r="I32" s="396"/>
      <c r="J32" s="397">
        <f>A33</f>
        <v>19</v>
      </c>
      <c r="K32" s="397"/>
      <c r="L32" s="397"/>
      <c r="M32" s="398">
        <f>A34</f>
        <v>26</v>
      </c>
      <c r="N32" s="397"/>
      <c r="O32" s="399"/>
      <c r="P32" s="397">
        <f>A35</f>
        <v>23</v>
      </c>
      <c r="Q32" s="397"/>
      <c r="R32" s="397"/>
      <c r="S32" s="398">
        <f>A36</f>
        <v>32</v>
      </c>
      <c r="T32" s="397"/>
      <c r="U32" s="397"/>
      <c r="V32" s="397"/>
      <c r="W32" s="400"/>
      <c r="X32" s="401" t="s">
        <v>78</v>
      </c>
      <c r="Y32" s="402"/>
      <c r="Z32" s="104" t="s">
        <v>79</v>
      </c>
      <c r="AA32" s="105" t="s">
        <v>80</v>
      </c>
      <c r="AB32" s="403" t="s">
        <v>81</v>
      </c>
      <c r="AC32" s="404"/>
      <c r="AD32" s="405"/>
      <c r="AE32" s="106" t="s">
        <v>82</v>
      </c>
      <c r="AF32" s="107" t="s">
        <v>79</v>
      </c>
    </row>
    <row r="33" spans="1:32" ht="21" thickTop="1">
      <c r="A33" s="108">
        <v>19</v>
      </c>
      <c r="B33" s="506" t="str">
        <f>VLOOKUP(A33,Preslist!A6:D121,3)</f>
        <v>Kiliánová Tereza</v>
      </c>
      <c r="C33" s="506"/>
      <c r="D33" s="506"/>
      <c r="E33" s="506"/>
      <c r="F33" s="506"/>
      <c r="G33" s="506"/>
      <c r="H33" s="507" t="str">
        <f>VLOOKUP(A33,Preslist!A$6:D$91,4)</f>
        <v>TJ Nýřany</v>
      </c>
      <c r="I33" s="508"/>
      <c r="J33" s="391"/>
      <c r="K33" s="391"/>
      <c r="L33" s="391"/>
      <c r="M33" s="109">
        <f>W42</f>
        <v>2</v>
      </c>
      <c r="N33" s="110" t="s">
        <v>83</v>
      </c>
      <c r="O33" s="111">
        <f>Y42</f>
        <v>3</v>
      </c>
      <c r="P33" s="110">
        <f>Y44</f>
        <v>3</v>
      </c>
      <c r="Q33" s="110" t="s">
        <v>83</v>
      </c>
      <c r="R33" s="110">
        <f>W44</f>
        <v>1</v>
      </c>
      <c r="S33" s="434">
        <f>W39</f>
        <v>0</v>
      </c>
      <c r="T33" s="435"/>
      <c r="U33" s="110" t="s">
        <v>83</v>
      </c>
      <c r="V33" s="435">
        <f>Y39</f>
        <v>3</v>
      </c>
      <c r="W33" s="436"/>
      <c r="X33" s="420">
        <f>COUNTIF(M33,"=3")+COUNTIF(P33,"=3")+COUNTIF(S33,"=3")</f>
        <v>1</v>
      </c>
      <c r="Y33" s="421"/>
      <c r="Z33" s="112">
        <f>COUNTIF(O33,"=3")+COUNTIF(R33,"=3")+COUNTIF(V33,"=3")</f>
        <v>2</v>
      </c>
      <c r="AA33" s="113">
        <v>0</v>
      </c>
      <c r="AB33" s="289">
        <f>M33+P33+S33</f>
        <v>5</v>
      </c>
      <c r="AC33" s="296" t="s">
        <v>83</v>
      </c>
      <c r="AD33" s="297">
        <f>O33+R33+V33</f>
        <v>7</v>
      </c>
      <c r="AE33" s="114">
        <f>X33*2+Z33*1</f>
        <v>4</v>
      </c>
      <c r="AF33" s="123">
        <f t="shared" ref="AF33:AF36" si="11">RANK(AE33,AE$3:AE$6)</f>
        <v>3</v>
      </c>
    </row>
    <row r="34" spans="1:32" ht="20.25">
      <c r="A34" s="116">
        <v>26</v>
      </c>
      <c r="B34" s="422" t="str">
        <f>VLOOKUP(A34,Preslist!A7:D122,3)</f>
        <v>Popel Dalibor</v>
      </c>
      <c r="C34" s="422"/>
      <c r="D34" s="422"/>
      <c r="E34" s="422"/>
      <c r="F34" s="422"/>
      <c r="G34" s="422"/>
      <c r="H34" s="423" t="str">
        <f>VLOOKUP(A34,Preslist!A$6:D$91,4)</f>
        <v>TJ Sokol Kralovice</v>
      </c>
      <c r="I34" s="424"/>
      <c r="J34" s="117">
        <f>Y42</f>
        <v>3</v>
      </c>
      <c r="K34" s="118" t="s">
        <v>83</v>
      </c>
      <c r="L34" s="119">
        <f>W42</f>
        <v>2</v>
      </c>
      <c r="M34" s="425"/>
      <c r="N34" s="426"/>
      <c r="O34" s="427"/>
      <c r="P34" s="118">
        <f>W40</f>
        <v>3</v>
      </c>
      <c r="Q34" s="118" t="s">
        <v>83</v>
      </c>
      <c r="R34" s="118">
        <f>Y40</f>
        <v>1</v>
      </c>
      <c r="S34" s="425">
        <f>W43</f>
        <v>0</v>
      </c>
      <c r="T34" s="426"/>
      <c r="U34" s="118" t="s">
        <v>83</v>
      </c>
      <c r="V34" s="426">
        <f>Y43</f>
        <v>3</v>
      </c>
      <c r="W34" s="428"/>
      <c r="X34" s="429">
        <f>COUNTIF(J34,"=3")+COUNTIF(P34,"=3")+COUNTIF(S34,"=3")</f>
        <v>2</v>
      </c>
      <c r="Y34" s="430"/>
      <c r="Z34" s="120">
        <f>COUNTIF(L34,"=3")+COUNTIF(R34,"=3")+COUNTIF(V34,"=3")</f>
        <v>1</v>
      </c>
      <c r="AA34" s="121">
        <v>0</v>
      </c>
      <c r="AB34" s="294">
        <v>6</v>
      </c>
      <c r="AC34" s="291" t="s">
        <v>83</v>
      </c>
      <c r="AD34" s="293">
        <v>6</v>
      </c>
      <c r="AE34" s="122">
        <f t="shared" ref="AE34:AE36" si="12">X34*2+Z34*1</f>
        <v>5</v>
      </c>
      <c r="AF34" s="123">
        <f t="shared" si="11"/>
        <v>2</v>
      </c>
    </row>
    <row r="35" spans="1:32" ht="20.25">
      <c r="A35" s="116">
        <v>23</v>
      </c>
      <c r="B35" s="422" t="str">
        <f>VLOOKUP(A35,Preslist!A8:D123,3)</f>
        <v>Balínová Eliška</v>
      </c>
      <c r="C35" s="422"/>
      <c r="D35" s="422"/>
      <c r="E35" s="422"/>
      <c r="F35" s="422"/>
      <c r="G35" s="422"/>
      <c r="H35" s="423" t="str">
        <f>VLOOKUP(A35,Preslist!A$6:D$91,4)</f>
        <v>TJ Dobřany</v>
      </c>
      <c r="I35" s="424"/>
      <c r="J35" s="118">
        <f>W44</f>
        <v>1</v>
      </c>
      <c r="K35" s="118" t="s">
        <v>83</v>
      </c>
      <c r="L35" s="118">
        <f>Y44</f>
        <v>3</v>
      </c>
      <c r="M35" s="124">
        <f>Y40</f>
        <v>1</v>
      </c>
      <c r="N35" s="118" t="s">
        <v>83</v>
      </c>
      <c r="O35" s="119">
        <f>W40</f>
        <v>3</v>
      </c>
      <c r="P35" s="426"/>
      <c r="Q35" s="426"/>
      <c r="R35" s="426"/>
      <c r="S35" s="425">
        <f>Y41</f>
        <v>0</v>
      </c>
      <c r="T35" s="426"/>
      <c r="U35" s="118" t="s">
        <v>83</v>
      </c>
      <c r="V35" s="426">
        <f>W41</f>
        <v>3</v>
      </c>
      <c r="W35" s="428"/>
      <c r="X35" s="429">
        <f>COUNTIF(J35,"=3")+COUNTIF(M35,"=3")+COUNTIF(S35,"=3")</f>
        <v>0</v>
      </c>
      <c r="Y35" s="430"/>
      <c r="Z35" s="120">
        <f>COUNTIF(L35,"=3")+COUNTIF(O35,"=3")+COUNTIF(V35,"=3")</f>
        <v>3</v>
      </c>
      <c r="AA35" s="121">
        <v>0</v>
      </c>
      <c r="AB35" s="294">
        <v>2</v>
      </c>
      <c r="AC35" s="291" t="s">
        <v>83</v>
      </c>
      <c r="AD35" s="293">
        <v>9</v>
      </c>
      <c r="AE35" s="122">
        <f t="shared" si="12"/>
        <v>3</v>
      </c>
      <c r="AF35" s="123">
        <f t="shared" si="11"/>
        <v>4</v>
      </c>
    </row>
    <row r="36" spans="1:32" ht="21" thickBot="1">
      <c r="A36" s="126">
        <v>32</v>
      </c>
      <c r="B36" s="437" t="str">
        <f>VLOOKUP(A36,Preslist!A9:D124,3)</f>
        <v>Tlapa Martin</v>
      </c>
      <c r="C36" s="437"/>
      <c r="D36" s="437"/>
      <c r="E36" s="437"/>
      <c r="F36" s="437"/>
      <c r="G36" s="437"/>
      <c r="H36" s="438" t="str">
        <f>VLOOKUP(A36,Preslist!A$6:D$91,4)</f>
        <v>TJ Sokol Plzeň V.</v>
      </c>
      <c r="I36" s="439"/>
      <c r="J36" s="127">
        <f>Y39</f>
        <v>3</v>
      </c>
      <c r="K36" s="127" t="s">
        <v>83</v>
      </c>
      <c r="L36" s="127">
        <f>W39</f>
        <v>0</v>
      </c>
      <c r="M36" s="128">
        <f>Y43</f>
        <v>3</v>
      </c>
      <c r="N36" s="127" t="s">
        <v>83</v>
      </c>
      <c r="O36" s="129">
        <f>W43</f>
        <v>0</v>
      </c>
      <c r="P36" s="127">
        <f>W41</f>
        <v>3</v>
      </c>
      <c r="Q36" s="127" t="s">
        <v>83</v>
      </c>
      <c r="R36" s="127">
        <f>Y41</f>
        <v>0</v>
      </c>
      <c r="S36" s="440"/>
      <c r="T36" s="441"/>
      <c r="U36" s="441"/>
      <c r="V36" s="441"/>
      <c r="W36" s="442"/>
      <c r="X36" s="443">
        <f>COUNTIF(J36,"=3")+COUNTIF(M36,"=3")+COUNTIF(P36,"=3")</f>
        <v>3</v>
      </c>
      <c r="Y36" s="444"/>
      <c r="Z36" s="130">
        <f>COUNTIF(L36,"=3")+COUNTIF(O36,"=3")+COUNTIF(R36,"=3")</f>
        <v>0</v>
      </c>
      <c r="AA36" s="131">
        <v>0</v>
      </c>
      <c r="AB36" s="301">
        <v>9</v>
      </c>
      <c r="AC36" s="299" t="s">
        <v>83</v>
      </c>
      <c r="AD36" s="300">
        <f t="shared" ref="AD36" si="13">O36+R36+V36</f>
        <v>0</v>
      </c>
      <c r="AE36" s="132">
        <f t="shared" si="12"/>
        <v>6</v>
      </c>
      <c r="AF36" s="123">
        <f t="shared" si="11"/>
        <v>1</v>
      </c>
    </row>
    <row r="37" spans="1:32" ht="21.75" thickTop="1" thickBot="1">
      <c r="A37" s="445" t="s">
        <v>84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7"/>
    </row>
    <row r="38" spans="1:32" ht="17.25" thickTop="1" thickBot="1">
      <c r="A38" s="448" t="s">
        <v>85</v>
      </c>
      <c r="B38" s="417"/>
      <c r="C38" s="134" t="s">
        <v>86</v>
      </c>
      <c r="D38" s="448" t="s">
        <v>87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49"/>
      <c r="O38" s="135" t="s">
        <v>88</v>
      </c>
      <c r="P38" s="136" t="s">
        <v>89</v>
      </c>
      <c r="Q38" s="136" t="s">
        <v>90</v>
      </c>
      <c r="R38" s="463" t="s">
        <v>91</v>
      </c>
      <c r="S38" s="463"/>
      <c r="T38" s="463" t="s">
        <v>78</v>
      </c>
      <c r="U38" s="463"/>
      <c r="V38" s="464"/>
      <c r="W38" s="417" t="s">
        <v>92</v>
      </c>
      <c r="X38" s="417"/>
      <c r="Y38" s="391"/>
      <c r="Z38" s="391"/>
      <c r="AA38" s="448" t="s">
        <v>93</v>
      </c>
      <c r="AB38" s="417"/>
      <c r="AC38" s="417"/>
      <c r="AD38" s="417"/>
      <c r="AE38" s="417"/>
      <c r="AF38" s="449"/>
    </row>
    <row r="39" spans="1:32" ht="16.5" thickTop="1">
      <c r="A39" s="450"/>
      <c r="B39" s="451"/>
      <c r="C39" s="137">
        <v>0</v>
      </c>
      <c r="D39" s="138">
        <v>1</v>
      </c>
      <c r="E39" s="509" t="str">
        <f>B33</f>
        <v>Kiliánová Tereza</v>
      </c>
      <c r="F39" s="510"/>
      <c r="G39" s="510"/>
      <c r="H39" s="511"/>
      <c r="I39" s="138">
        <v>4</v>
      </c>
      <c r="J39" s="509" t="str">
        <f>B36</f>
        <v>Tlapa Martin</v>
      </c>
      <c r="K39" s="510"/>
      <c r="L39" s="510"/>
      <c r="M39" s="510"/>
      <c r="N39" s="512"/>
      <c r="O39" s="159">
        <v>-7</v>
      </c>
      <c r="P39" s="160">
        <v>-6</v>
      </c>
      <c r="Q39" s="160">
        <v>-9</v>
      </c>
      <c r="R39" s="456"/>
      <c r="S39" s="456"/>
      <c r="T39" s="456"/>
      <c r="U39" s="456"/>
      <c r="V39" s="457"/>
      <c r="W39" s="215">
        <f>COUNTIF(O39:V39,"&gt;0")</f>
        <v>0</v>
      </c>
      <c r="X39" s="138" t="s">
        <v>83</v>
      </c>
      <c r="Y39" s="458">
        <f>COUNTIF(O39:V39,"&lt;0")</f>
        <v>3</v>
      </c>
      <c r="Z39" s="459"/>
      <c r="AA39" s="139"/>
      <c r="AB39" s="460" t="str">
        <f>B35</f>
        <v>Balínová Eliška</v>
      </c>
      <c r="AC39" s="461"/>
      <c r="AD39" s="461"/>
      <c r="AE39" s="461"/>
      <c r="AF39" s="462"/>
    </row>
    <row r="40" spans="1:32">
      <c r="A40" s="483"/>
      <c r="B40" s="484"/>
      <c r="C40" s="140">
        <v>0</v>
      </c>
      <c r="D40" s="141">
        <v>2</v>
      </c>
      <c r="E40" s="517" t="str">
        <f>B34</f>
        <v>Popel Dalibor</v>
      </c>
      <c r="F40" s="518"/>
      <c r="G40" s="518"/>
      <c r="H40" s="519"/>
      <c r="I40" s="141">
        <v>3</v>
      </c>
      <c r="J40" s="517" t="str">
        <f>B35</f>
        <v>Balínová Eliška</v>
      </c>
      <c r="K40" s="518"/>
      <c r="L40" s="518"/>
      <c r="M40" s="518"/>
      <c r="N40" s="520"/>
      <c r="O40" s="161">
        <v>-8</v>
      </c>
      <c r="P40" s="162">
        <v>5</v>
      </c>
      <c r="Q40" s="162">
        <v>7</v>
      </c>
      <c r="R40" s="489">
        <v>7</v>
      </c>
      <c r="S40" s="489"/>
      <c r="T40" s="489"/>
      <c r="U40" s="489"/>
      <c r="V40" s="490"/>
      <c r="W40" s="142">
        <f t="shared" ref="W40:W44" si="14">COUNTIF(O40:V40,"&gt;0")</f>
        <v>3</v>
      </c>
      <c r="X40" s="141" t="s">
        <v>83</v>
      </c>
      <c r="Y40" s="465">
        <f t="shared" ref="Y40:Y44" si="15">COUNTIF(O40:V40,"&lt;0")</f>
        <v>1</v>
      </c>
      <c r="Z40" s="466"/>
      <c r="AA40" s="143"/>
      <c r="AB40" s="467" t="str">
        <f>B33</f>
        <v>Kiliánová Tereza</v>
      </c>
      <c r="AC40" s="468"/>
      <c r="AD40" s="468"/>
      <c r="AE40" s="468"/>
      <c r="AF40" s="469"/>
    </row>
    <row r="41" spans="1:32">
      <c r="A41" s="470"/>
      <c r="B41" s="471"/>
      <c r="C41" s="144">
        <v>0</v>
      </c>
      <c r="D41" s="145">
        <v>4</v>
      </c>
      <c r="E41" s="513" t="str">
        <f>B36</f>
        <v>Tlapa Martin</v>
      </c>
      <c r="F41" s="514"/>
      <c r="G41" s="514"/>
      <c r="H41" s="515"/>
      <c r="I41" s="145">
        <v>3</v>
      </c>
      <c r="J41" s="513" t="str">
        <f>B35</f>
        <v>Balínová Eliška</v>
      </c>
      <c r="K41" s="514"/>
      <c r="L41" s="514"/>
      <c r="M41" s="514"/>
      <c r="N41" s="516"/>
      <c r="O41" s="163">
        <v>3</v>
      </c>
      <c r="P41" s="164">
        <v>2</v>
      </c>
      <c r="Q41" s="164">
        <v>4</v>
      </c>
      <c r="R41" s="476"/>
      <c r="S41" s="476"/>
      <c r="T41" s="476"/>
      <c r="U41" s="476"/>
      <c r="V41" s="477"/>
      <c r="W41" s="146">
        <f t="shared" si="14"/>
        <v>3</v>
      </c>
      <c r="X41" s="145" t="s">
        <v>83</v>
      </c>
      <c r="Y41" s="478">
        <f t="shared" si="15"/>
        <v>0</v>
      </c>
      <c r="Z41" s="479"/>
      <c r="AA41" s="147"/>
      <c r="AB41" s="480" t="str">
        <f>B34</f>
        <v>Popel Dalibor</v>
      </c>
      <c r="AC41" s="481"/>
      <c r="AD41" s="481"/>
      <c r="AE41" s="481"/>
      <c r="AF41" s="482"/>
    </row>
    <row r="42" spans="1:32">
      <c r="A42" s="483"/>
      <c r="B42" s="484"/>
      <c r="C42" s="140">
        <v>0</v>
      </c>
      <c r="D42" s="141">
        <v>1</v>
      </c>
      <c r="E42" s="517" t="str">
        <f>B33</f>
        <v>Kiliánová Tereza</v>
      </c>
      <c r="F42" s="518"/>
      <c r="G42" s="518"/>
      <c r="H42" s="519"/>
      <c r="I42" s="141">
        <v>2</v>
      </c>
      <c r="J42" s="517" t="str">
        <f>B34</f>
        <v>Popel Dalibor</v>
      </c>
      <c r="K42" s="518"/>
      <c r="L42" s="518"/>
      <c r="M42" s="518"/>
      <c r="N42" s="520"/>
      <c r="O42" s="165">
        <v>-6</v>
      </c>
      <c r="P42" s="166">
        <v>4</v>
      </c>
      <c r="Q42" s="166">
        <v>5</v>
      </c>
      <c r="R42" s="489">
        <v>-5</v>
      </c>
      <c r="S42" s="489"/>
      <c r="T42" s="489">
        <v>-10</v>
      </c>
      <c r="U42" s="489"/>
      <c r="V42" s="490"/>
      <c r="W42" s="142">
        <f t="shared" si="14"/>
        <v>2</v>
      </c>
      <c r="X42" s="141" t="s">
        <v>83</v>
      </c>
      <c r="Y42" s="465">
        <f t="shared" si="15"/>
        <v>3</v>
      </c>
      <c r="Z42" s="466"/>
      <c r="AA42" s="148"/>
      <c r="AB42" s="467" t="str">
        <f>B36</f>
        <v>Tlapa Martin</v>
      </c>
      <c r="AC42" s="468"/>
      <c r="AD42" s="468"/>
      <c r="AE42" s="468"/>
      <c r="AF42" s="469"/>
    </row>
    <row r="43" spans="1:32">
      <c r="A43" s="470"/>
      <c r="B43" s="471"/>
      <c r="C43" s="144">
        <v>0</v>
      </c>
      <c r="D43" s="145">
        <v>2</v>
      </c>
      <c r="E43" s="513" t="str">
        <f>B34</f>
        <v>Popel Dalibor</v>
      </c>
      <c r="F43" s="514"/>
      <c r="G43" s="514"/>
      <c r="H43" s="515"/>
      <c r="I43" s="145">
        <v>4</v>
      </c>
      <c r="J43" s="513" t="str">
        <f>B36</f>
        <v>Tlapa Martin</v>
      </c>
      <c r="K43" s="514"/>
      <c r="L43" s="514"/>
      <c r="M43" s="514"/>
      <c r="N43" s="516"/>
      <c r="O43" s="163">
        <v>-7</v>
      </c>
      <c r="P43" s="164">
        <v>-7</v>
      </c>
      <c r="Q43" s="164">
        <v>-5</v>
      </c>
      <c r="R43" s="476"/>
      <c r="S43" s="476"/>
      <c r="T43" s="476"/>
      <c r="U43" s="476"/>
      <c r="V43" s="477"/>
      <c r="W43" s="146">
        <f t="shared" si="14"/>
        <v>0</v>
      </c>
      <c r="X43" s="145" t="s">
        <v>83</v>
      </c>
      <c r="Y43" s="478">
        <f t="shared" si="15"/>
        <v>3</v>
      </c>
      <c r="Z43" s="479"/>
      <c r="AA43" s="149"/>
      <c r="AB43" s="480" t="str">
        <f>B33</f>
        <v>Kiliánová Tereza</v>
      </c>
      <c r="AC43" s="481"/>
      <c r="AD43" s="481"/>
      <c r="AE43" s="481"/>
      <c r="AF43" s="482"/>
    </row>
    <row r="44" spans="1:32" ht="16.5" thickBot="1">
      <c r="A44" s="496"/>
      <c r="B44" s="497"/>
      <c r="C44" s="150">
        <v>0</v>
      </c>
      <c r="D44" s="151">
        <v>3</v>
      </c>
      <c r="E44" s="521" t="str">
        <f>B35</f>
        <v>Balínová Eliška</v>
      </c>
      <c r="F44" s="522"/>
      <c r="G44" s="522"/>
      <c r="H44" s="523"/>
      <c r="I44" s="151">
        <v>1</v>
      </c>
      <c r="J44" s="521" t="str">
        <f>B33</f>
        <v>Kiliánová Tereza</v>
      </c>
      <c r="K44" s="522"/>
      <c r="L44" s="522"/>
      <c r="M44" s="522"/>
      <c r="N44" s="524"/>
      <c r="O44" s="167">
        <v>-9</v>
      </c>
      <c r="P44" s="168">
        <v>-7</v>
      </c>
      <c r="Q44" s="168">
        <v>8</v>
      </c>
      <c r="R44" s="502">
        <v>-9</v>
      </c>
      <c r="S44" s="502"/>
      <c r="T44" s="502"/>
      <c r="U44" s="502"/>
      <c r="V44" s="503"/>
      <c r="W44" s="214">
        <f t="shared" si="14"/>
        <v>1</v>
      </c>
      <c r="X44" s="209" t="s">
        <v>83</v>
      </c>
      <c r="Y44" s="491">
        <f t="shared" si="15"/>
        <v>3</v>
      </c>
      <c r="Z44" s="492"/>
      <c r="AA44" s="152"/>
      <c r="AB44" s="493" t="str">
        <f>B34</f>
        <v>Popel Dalibor</v>
      </c>
      <c r="AC44" s="494"/>
      <c r="AD44" s="494"/>
      <c r="AE44" s="494"/>
      <c r="AF44" s="495"/>
    </row>
    <row r="45" spans="1:32" ht="37.5" customHeight="1" thickTop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5"/>
      <c r="AF45" s="102"/>
    </row>
    <row r="46" spans="1:32" ht="26.45" customHeight="1" thickTop="1" thickBot="1">
      <c r="A46" s="406" t="s">
        <v>72</v>
      </c>
      <c r="B46" s="407"/>
      <c r="C46" s="407"/>
      <c r="D46" s="407"/>
      <c r="E46" s="408" t="s">
        <v>95</v>
      </c>
      <c r="F46" s="409"/>
      <c r="G46" s="410">
        <f>Preslist!C4</f>
        <v>45584</v>
      </c>
      <c r="H46" s="411"/>
      <c r="I46" s="411"/>
      <c r="J46" s="412"/>
      <c r="K46" s="413" t="s">
        <v>222</v>
      </c>
      <c r="L46" s="414"/>
      <c r="M46" s="414"/>
      <c r="N46" s="414"/>
      <c r="O46" s="415"/>
      <c r="P46" s="416" t="s">
        <v>74</v>
      </c>
      <c r="Q46" s="417"/>
      <c r="R46" s="417"/>
      <c r="S46" s="418" t="s">
        <v>123</v>
      </c>
      <c r="T46" s="417"/>
      <c r="U46" s="417"/>
      <c r="V46" s="417"/>
      <c r="W46" s="417"/>
      <c r="X46" s="417"/>
      <c r="Y46" s="419"/>
      <c r="Z46" s="391" t="s">
        <v>75</v>
      </c>
      <c r="AA46" s="391"/>
      <c r="AB46" s="391"/>
      <c r="AC46" s="102"/>
      <c r="AD46" s="392"/>
      <c r="AE46" s="392"/>
      <c r="AF46" s="393"/>
    </row>
    <row r="47" spans="1:32" ht="25.5" thickTop="1" thickBot="1">
      <c r="A47" s="103" t="s">
        <v>76</v>
      </c>
      <c r="B47" s="394" t="s">
        <v>9</v>
      </c>
      <c r="C47" s="395"/>
      <c r="D47" s="395"/>
      <c r="E47" s="395"/>
      <c r="F47" s="395"/>
      <c r="G47" s="395"/>
      <c r="H47" s="395" t="s">
        <v>77</v>
      </c>
      <c r="I47" s="396"/>
      <c r="J47" s="397">
        <f>A48</f>
        <v>20</v>
      </c>
      <c r="K47" s="397"/>
      <c r="L47" s="397"/>
      <c r="M47" s="398">
        <f t="shared" ref="M47" si="16">A49</f>
        <v>25</v>
      </c>
      <c r="N47" s="397"/>
      <c r="O47" s="399"/>
      <c r="P47" s="397">
        <f t="shared" ref="P47" si="17">A50</f>
        <v>24</v>
      </c>
      <c r="Q47" s="397"/>
      <c r="R47" s="397"/>
      <c r="S47" s="398">
        <f t="shared" ref="S47" si="18">A51</f>
        <v>29</v>
      </c>
      <c r="T47" s="397"/>
      <c r="U47" s="397"/>
      <c r="V47" s="397"/>
      <c r="W47" s="400"/>
      <c r="X47" s="401" t="s">
        <v>78</v>
      </c>
      <c r="Y47" s="402"/>
      <c r="Z47" s="104" t="s">
        <v>79</v>
      </c>
      <c r="AA47" s="105" t="s">
        <v>80</v>
      </c>
      <c r="AB47" s="403" t="s">
        <v>81</v>
      </c>
      <c r="AC47" s="404"/>
      <c r="AD47" s="405"/>
      <c r="AE47" s="106" t="s">
        <v>82</v>
      </c>
      <c r="AF47" s="107" t="s">
        <v>79</v>
      </c>
    </row>
    <row r="48" spans="1:32" ht="21" thickTop="1">
      <c r="A48" s="108">
        <v>20</v>
      </c>
      <c r="B48" s="431" t="str">
        <f>VLOOKUP(A48,Preslist!A6:D136,3)</f>
        <v>Šírerová Anežka</v>
      </c>
      <c r="C48" s="431"/>
      <c r="D48" s="431"/>
      <c r="E48" s="431"/>
      <c r="F48" s="431"/>
      <c r="G48" s="431"/>
      <c r="H48" s="432" t="str">
        <f>VLOOKUP(A48,Preslist!A$6:D$91,4)</f>
        <v>TJ Sokol Horní Bělá</v>
      </c>
      <c r="I48" s="433"/>
      <c r="J48" s="391"/>
      <c r="K48" s="391"/>
      <c r="L48" s="391"/>
      <c r="M48" s="109">
        <f>W57</f>
        <v>1</v>
      </c>
      <c r="N48" s="110" t="s">
        <v>83</v>
      </c>
      <c r="O48" s="111">
        <f>Y57</f>
        <v>3</v>
      </c>
      <c r="P48" s="110">
        <f>Y59</f>
        <v>3</v>
      </c>
      <c r="Q48" s="110" t="s">
        <v>83</v>
      </c>
      <c r="R48" s="110">
        <f>W59</f>
        <v>0</v>
      </c>
      <c r="S48" s="434">
        <f>W54</f>
        <v>1</v>
      </c>
      <c r="T48" s="435"/>
      <c r="U48" s="110" t="s">
        <v>83</v>
      </c>
      <c r="V48" s="435">
        <f>Y54</f>
        <v>3</v>
      </c>
      <c r="W48" s="436"/>
      <c r="X48" s="420">
        <f>COUNTIF(M48,"=3")+COUNTIF(P48,"=3")+COUNTIF(S48,"=3")</f>
        <v>1</v>
      </c>
      <c r="Y48" s="421"/>
      <c r="Z48" s="112">
        <f>COUNTIF(O48,"=3")+COUNTIF(R48,"=3")+COUNTIF(V48,"=3")</f>
        <v>2</v>
      </c>
      <c r="AA48" s="113">
        <v>0</v>
      </c>
      <c r="AB48" s="289">
        <f>M48+P48+S48</f>
        <v>5</v>
      </c>
      <c r="AC48" s="296" t="s">
        <v>83</v>
      </c>
      <c r="AD48" s="297">
        <f>O48+R48+V48</f>
        <v>6</v>
      </c>
      <c r="AE48" s="114">
        <f>X48*2+Z48*1</f>
        <v>4</v>
      </c>
      <c r="AF48" s="123">
        <f t="shared" ref="AF48:AF51" si="19">RANK(AE48,AE$3:AE$6)</f>
        <v>3</v>
      </c>
    </row>
    <row r="49" spans="1:32" ht="20.25">
      <c r="A49" s="116">
        <v>25</v>
      </c>
      <c r="B49" s="422" t="str">
        <f>VLOOKUP(A49,Preslist!A7:D137,3)</f>
        <v>Bakumets Matvii</v>
      </c>
      <c r="C49" s="422"/>
      <c r="D49" s="422"/>
      <c r="E49" s="422"/>
      <c r="F49" s="422"/>
      <c r="G49" s="422"/>
      <c r="H49" s="423" t="str">
        <f>VLOOKUP(A49,Preslist!A$6:D$91,4)</f>
        <v>TJ Sokol Plzeň V.</v>
      </c>
      <c r="I49" s="424"/>
      <c r="J49" s="117">
        <f>Y57</f>
        <v>3</v>
      </c>
      <c r="K49" s="118" t="s">
        <v>83</v>
      </c>
      <c r="L49" s="119">
        <f>W57</f>
        <v>1</v>
      </c>
      <c r="M49" s="425"/>
      <c r="N49" s="426"/>
      <c r="O49" s="427"/>
      <c r="P49" s="118">
        <f>W55</f>
        <v>3</v>
      </c>
      <c r="Q49" s="118" t="s">
        <v>83</v>
      </c>
      <c r="R49" s="118">
        <f>Y55</f>
        <v>0</v>
      </c>
      <c r="S49" s="425">
        <f>W58</f>
        <v>0</v>
      </c>
      <c r="T49" s="426"/>
      <c r="U49" s="118" t="s">
        <v>83</v>
      </c>
      <c r="V49" s="426">
        <f>Y58</f>
        <v>3</v>
      </c>
      <c r="W49" s="428"/>
      <c r="X49" s="429">
        <f>COUNTIF(J49,"=3")+COUNTIF(P49,"=3")+COUNTIF(S49,"=3")</f>
        <v>2</v>
      </c>
      <c r="Y49" s="430"/>
      <c r="Z49" s="120">
        <f>COUNTIF(L49,"=3")+COUNTIF(R49,"=3")+COUNTIF(V49,"=3")</f>
        <v>1</v>
      </c>
      <c r="AA49" s="121">
        <v>0</v>
      </c>
      <c r="AB49" s="294">
        <v>6</v>
      </c>
      <c r="AC49" s="291" t="s">
        <v>83</v>
      </c>
      <c r="AD49" s="293">
        <v>4</v>
      </c>
      <c r="AE49" s="122">
        <f t="shared" ref="AE49:AE51" si="20">X49*2+Z49*1</f>
        <v>5</v>
      </c>
      <c r="AF49" s="123">
        <f t="shared" si="19"/>
        <v>2</v>
      </c>
    </row>
    <row r="50" spans="1:32" ht="20.25">
      <c r="A50" s="116">
        <v>24</v>
      </c>
      <c r="B50" s="422" t="str">
        <f>VLOOKUP(A50,Preslist!A8:D138,3)</f>
        <v>Packová Anna</v>
      </c>
      <c r="C50" s="422"/>
      <c r="D50" s="422"/>
      <c r="E50" s="422"/>
      <c r="F50" s="422"/>
      <c r="G50" s="422"/>
      <c r="H50" s="423" t="str">
        <f>VLOOKUP(A50,Preslist!A$6:D$91,4)</f>
        <v>TJ Nýřany</v>
      </c>
      <c r="I50" s="424"/>
      <c r="J50" s="118">
        <f>W59</f>
        <v>0</v>
      </c>
      <c r="K50" s="118" t="s">
        <v>83</v>
      </c>
      <c r="L50" s="118">
        <f>Y59</f>
        <v>3</v>
      </c>
      <c r="M50" s="124">
        <f>Y55</f>
        <v>0</v>
      </c>
      <c r="N50" s="118" t="s">
        <v>83</v>
      </c>
      <c r="O50" s="119">
        <f>W55</f>
        <v>3</v>
      </c>
      <c r="P50" s="426"/>
      <c r="Q50" s="426"/>
      <c r="R50" s="426"/>
      <c r="S50" s="425">
        <f>Y56</f>
        <v>0</v>
      </c>
      <c r="T50" s="426"/>
      <c r="U50" s="118" t="s">
        <v>83</v>
      </c>
      <c r="V50" s="426">
        <f>W56</f>
        <v>3</v>
      </c>
      <c r="W50" s="428"/>
      <c r="X50" s="429">
        <f>COUNTIF(J50,"=3")+COUNTIF(M50,"=3")+COUNTIF(S50,"=3")</f>
        <v>0</v>
      </c>
      <c r="Y50" s="430"/>
      <c r="Z50" s="120">
        <f>COUNTIF(L50,"=3")+COUNTIF(O50,"=3")+COUNTIF(V50,"=3")</f>
        <v>3</v>
      </c>
      <c r="AA50" s="121">
        <v>0</v>
      </c>
      <c r="AB50" s="294">
        <f t="shared" ref="AB50" si="21">M50+P50+S50</f>
        <v>0</v>
      </c>
      <c r="AC50" s="291" t="s">
        <v>83</v>
      </c>
      <c r="AD50" s="293">
        <v>9</v>
      </c>
      <c r="AE50" s="122">
        <f t="shared" si="20"/>
        <v>3</v>
      </c>
      <c r="AF50" s="123">
        <f t="shared" si="19"/>
        <v>4</v>
      </c>
    </row>
    <row r="51" spans="1:32" ht="21" thickBot="1">
      <c r="A51" s="126">
        <v>29</v>
      </c>
      <c r="B51" s="437" t="str">
        <f>VLOOKUP(A51,Preslist!A9:D139,3)</f>
        <v>Šimanovský Filip</v>
      </c>
      <c r="C51" s="437"/>
      <c r="D51" s="437"/>
      <c r="E51" s="437"/>
      <c r="F51" s="437"/>
      <c r="G51" s="437"/>
      <c r="H51" s="438" t="str">
        <f>VLOOKUP(A51,Preslist!A$6:D$91,4)</f>
        <v>TJ Sokol Horažďovice</v>
      </c>
      <c r="I51" s="439"/>
      <c r="J51" s="127">
        <f>Y54</f>
        <v>3</v>
      </c>
      <c r="K51" s="127" t="s">
        <v>83</v>
      </c>
      <c r="L51" s="127">
        <f>W54</f>
        <v>1</v>
      </c>
      <c r="M51" s="128">
        <f>Y58</f>
        <v>3</v>
      </c>
      <c r="N51" s="127" t="s">
        <v>83</v>
      </c>
      <c r="O51" s="129">
        <f>W58</f>
        <v>0</v>
      </c>
      <c r="P51" s="127">
        <f>W56</f>
        <v>3</v>
      </c>
      <c r="Q51" s="127" t="s">
        <v>83</v>
      </c>
      <c r="R51" s="127">
        <f>Y56</f>
        <v>0</v>
      </c>
      <c r="S51" s="440"/>
      <c r="T51" s="441"/>
      <c r="U51" s="441"/>
      <c r="V51" s="441"/>
      <c r="W51" s="442"/>
      <c r="X51" s="443">
        <f>COUNTIF(J51,"=3")+COUNTIF(M51,"=3")+COUNTIF(P51,"=3")</f>
        <v>3</v>
      </c>
      <c r="Y51" s="444"/>
      <c r="Z51" s="130">
        <f>COUNTIF(L51,"=3")+COUNTIF(O51,"=3")+COUNTIF(R51,"=3")</f>
        <v>0</v>
      </c>
      <c r="AA51" s="131">
        <v>0</v>
      </c>
      <c r="AB51" s="301">
        <v>9</v>
      </c>
      <c r="AC51" s="299" t="s">
        <v>83</v>
      </c>
      <c r="AD51" s="300">
        <v>1</v>
      </c>
      <c r="AE51" s="132">
        <f t="shared" si="20"/>
        <v>6</v>
      </c>
      <c r="AF51" s="123">
        <f t="shared" si="19"/>
        <v>1</v>
      </c>
    </row>
    <row r="52" spans="1:32" ht="21.75" thickTop="1" thickBot="1">
      <c r="A52" s="445" t="s">
        <v>84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7"/>
    </row>
    <row r="53" spans="1:32" ht="17.25" thickTop="1" thickBot="1">
      <c r="A53" s="448" t="s">
        <v>85</v>
      </c>
      <c r="B53" s="417"/>
      <c r="C53" s="134" t="s">
        <v>86</v>
      </c>
      <c r="D53" s="448" t="s">
        <v>87</v>
      </c>
      <c r="E53" s="417"/>
      <c r="F53" s="417"/>
      <c r="G53" s="417"/>
      <c r="H53" s="417"/>
      <c r="I53" s="417"/>
      <c r="J53" s="417"/>
      <c r="K53" s="417"/>
      <c r="L53" s="417"/>
      <c r="M53" s="417"/>
      <c r="N53" s="449"/>
      <c r="O53" s="135" t="s">
        <v>88</v>
      </c>
      <c r="P53" s="136" t="s">
        <v>89</v>
      </c>
      <c r="Q53" s="136" t="s">
        <v>90</v>
      </c>
      <c r="R53" s="463" t="s">
        <v>91</v>
      </c>
      <c r="S53" s="463"/>
      <c r="T53" s="463" t="s">
        <v>78</v>
      </c>
      <c r="U53" s="463"/>
      <c r="V53" s="464"/>
      <c r="W53" s="417" t="s">
        <v>92</v>
      </c>
      <c r="X53" s="417"/>
      <c r="Y53" s="391"/>
      <c r="Z53" s="391"/>
      <c r="AA53" s="448" t="s">
        <v>93</v>
      </c>
      <c r="AB53" s="417"/>
      <c r="AC53" s="417"/>
      <c r="AD53" s="417"/>
      <c r="AE53" s="417"/>
      <c r="AF53" s="449"/>
    </row>
    <row r="54" spans="1:32" ht="16.5" thickTop="1">
      <c r="A54" s="450"/>
      <c r="B54" s="451"/>
      <c r="C54" s="137">
        <v>0</v>
      </c>
      <c r="D54" s="138">
        <v>1</v>
      </c>
      <c r="E54" s="509" t="str">
        <f>B48</f>
        <v>Šírerová Anežka</v>
      </c>
      <c r="F54" s="510"/>
      <c r="G54" s="510"/>
      <c r="H54" s="511"/>
      <c r="I54" s="138">
        <v>4</v>
      </c>
      <c r="J54" s="509" t="str">
        <f>B51</f>
        <v>Šimanovský Filip</v>
      </c>
      <c r="K54" s="510"/>
      <c r="L54" s="510"/>
      <c r="M54" s="510"/>
      <c r="N54" s="512"/>
      <c r="O54" s="159">
        <v>-9</v>
      </c>
      <c r="P54" s="160">
        <v>-6</v>
      </c>
      <c r="Q54" s="160">
        <v>6</v>
      </c>
      <c r="R54" s="456">
        <v>-9</v>
      </c>
      <c r="S54" s="456"/>
      <c r="T54" s="456"/>
      <c r="U54" s="456"/>
      <c r="V54" s="457"/>
      <c r="W54" s="215">
        <f>COUNTIF(O54:V54,"&gt;0")</f>
        <v>1</v>
      </c>
      <c r="X54" s="138" t="s">
        <v>83</v>
      </c>
      <c r="Y54" s="458">
        <f>COUNTIF(O54:V54,"&lt;0")</f>
        <v>3</v>
      </c>
      <c r="Z54" s="459"/>
      <c r="AA54" s="139"/>
      <c r="AB54" s="460" t="str">
        <f>B50</f>
        <v>Packová Anna</v>
      </c>
      <c r="AC54" s="461"/>
      <c r="AD54" s="461"/>
      <c r="AE54" s="461"/>
      <c r="AF54" s="462"/>
    </row>
    <row r="55" spans="1:32">
      <c r="A55" s="483"/>
      <c r="B55" s="484"/>
      <c r="C55" s="140">
        <v>0</v>
      </c>
      <c r="D55" s="141">
        <v>2</v>
      </c>
      <c r="E55" s="517" t="str">
        <f>B49</f>
        <v>Bakumets Matvii</v>
      </c>
      <c r="F55" s="518"/>
      <c r="G55" s="518"/>
      <c r="H55" s="519"/>
      <c r="I55" s="141">
        <v>3</v>
      </c>
      <c r="J55" s="517" t="str">
        <f>B50</f>
        <v>Packová Anna</v>
      </c>
      <c r="K55" s="518"/>
      <c r="L55" s="518"/>
      <c r="M55" s="518"/>
      <c r="N55" s="520"/>
      <c r="O55" s="161">
        <v>8</v>
      </c>
      <c r="P55" s="162">
        <v>13</v>
      </c>
      <c r="Q55" s="162">
        <v>12</v>
      </c>
      <c r="R55" s="489"/>
      <c r="S55" s="489"/>
      <c r="T55" s="489"/>
      <c r="U55" s="489"/>
      <c r="V55" s="490"/>
      <c r="W55" s="142">
        <f t="shared" ref="W55:W59" si="22">COUNTIF(O55:V55,"&gt;0")</f>
        <v>3</v>
      </c>
      <c r="X55" s="141" t="s">
        <v>83</v>
      </c>
      <c r="Y55" s="465">
        <f t="shared" ref="Y55:Y59" si="23">COUNTIF(O55:V55,"&lt;0")</f>
        <v>0</v>
      </c>
      <c r="Z55" s="466"/>
      <c r="AA55" s="143"/>
      <c r="AB55" s="467" t="str">
        <f>B48</f>
        <v>Šírerová Anežka</v>
      </c>
      <c r="AC55" s="468"/>
      <c r="AD55" s="468"/>
      <c r="AE55" s="468"/>
      <c r="AF55" s="469"/>
    </row>
    <row r="56" spans="1:32">
      <c r="A56" s="470"/>
      <c r="B56" s="471"/>
      <c r="C56" s="144">
        <v>0</v>
      </c>
      <c r="D56" s="145">
        <v>4</v>
      </c>
      <c r="E56" s="513" t="str">
        <f>B51</f>
        <v>Šimanovský Filip</v>
      </c>
      <c r="F56" s="514"/>
      <c r="G56" s="514"/>
      <c r="H56" s="515"/>
      <c r="I56" s="145">
        <v>3</v>
      </c>
      <c r="J56" s="513" t="str">
        <f>B50</f>
        <v>Packová Anna</v>
      </c>
      <c r="K56" s="514"/>
      <c r="L56" s="514"/>
      <c r="M56" s="514"/>
      <c r="N56" s="516"/>
      <c r="O56" s="163">
        <v>6</v>
      </c>
      <c r="P56" s="164">
        <v>7</v>
      </c>
      <c r="Q56" s="164">
        <v>5</v>
      </c>
      <c r="R56" s="476"/>
      <c r="S56" s="476"/>
      <c r="T56" s="476"/>
      <c r="U56" s="476"/>
      <c r="V56" s="477"/>
      <c r="W56" s="146">
        <f t="shared" si="22"/>
        <v>3</v>
      </c>
      <c r="X56" s="145" t="s">
        <v>83</v>
      </c>
      <c r="Y56" s="478">
        <f t="shared" si="23"/>
        <v>0</v>
      </c>
      <c r="Z56" s="479"/>
      <c r="AA56" s="147"/>
      <c r="AB56" s="480" t="str">
        <f>B49</f>
        <v>Bakumets Matvii</v>
      </c>
      <c r="AC56" s="481"/>
      <c r="AD56" s="481"/>
      <c r="AE56" s="481"/>
      <c r="AF56" s="482"/>
    </row>
    <row r="57" spans="1:32">
      <c r="A57" s="483"/>
      <c r="B57" s="484"/>
      <c r="C57" s="140">
        <v>0</v>
      </c>
      <c r="D57" s="141">
        <v>1</v>
      </c>
      <c r="E57" s="517" t="str">
        <f>B48</f>
        <v>Šírerová Anežka</v>
      </c>
      <c r="F57" s="518"/>
      <c r="G57" s="518"/>
      <c r="H57" s="519"/>
      <c r="I57" s="141">
        <v>2</v>
      </c>
      <c r="J57" s="517" t="str">
        <f>B49</f>
        <v>Bakumets Matvii</v>
      </c>
      <c r="K57" s="518"/>
      <c r="L57" s="518"/>
      <c r="M57" s="518"/>
      <c r="N57" s="520"/>
      <c r="O57" s="165">
        <v>-13</v>
      </c>
      <c r="P57" s="166">
        <v>4</v>
      </c>
      <c r="Q57" s="166">
        <v>-7</v>
      </c>
      <c r="R57" s="489">
        <v>-7</v>
      </c>
      <c r="S57" s="489"/>
      <c r="T57" s="489"/>
      <c r="U57" s="489"/>
      <c r="V57" s="490"/>
      <c r="W57" s="142">
        <f t="shared" si="22"/>
        <v>1</v>
      </c>
      <c r="X57" s="141" t="s">
        <v>83</v>
      </c>
      <c r="Y57" s="465">
        <f t="shared" si="23"/>
        <v>3</v>
      </c>
      <c r="Z57" s="466"/>
      <c r="AA57" s="148"/>
      <c r="AB57" s="467" t="str">
        <f>B51</f>
        <v>Šimanovský Filip</v>
      </c>
      <c r="AC57" s="468"/>
      <c r="AD57" s="468"/>
      <c r="AE57" s="468"/>
      <c r="AF57" s="469"/>
    </row>
    <row r="58" spans="1:32">
      <c r="A58" s="470"/>
      <c r="B58" s="471"/>
      <c r="C58" s="144">
        <v>0</v>
      </c>
      <c r="D58" s="145">
        <v>2</v>
      </c>
      <c r="E58" s="513" t="str">
        <f>B49</f>
        <v>Bakumets Matvii</v>
      </c>
      <c r="F58" s="514"/>
      <c r="G58" s="514"/>
      <c r="H58" s="515"/>
      <c r="I58" s="145">
        <v>4</v>
      </c>
      <c r="J58" s="513" t="str">
        <f>B51</f>
        <v>Šimanovský Filip</v>
      </c>
      <c r="K58" s="514"/>
      <c r="L58" s="514"/>
      <c r="M58" s="514"/>
      <c r="N58" s="516"/>
      <c r="O58" s="163">
        <v>-3</v>
      </c>
      <c r="P58" s="164">
        <v>-5</v>
      </c>
      <c r="Q58" s="164">
        <v>-4</v>
      </c>
      <c r="R58" s="476"/>
      <c r="S58" s="476"/>
      <c r="T58" s="476"/>
      <c r="U58" s="476"/>
      <c r="V58" s="477"/>
      <c r="W58" s="146">
        <f t="shared" si="22"/>
        <v>0</v>
      </c>
      <c r="X58" s="145" t="s">
        <v>83</v>
      </c>
      <c r="Y58" s="478">
        <f t="shared" si="23"/>
        <v>3</v>
      </c>
      <c r="Z58" s="479"/>
      <c r="AA58" s="149"/>
      <c r="AB58" s="480" t="str">
        <f>B48</f>
        <v>Šírerová Anežka</v>
      </c>
      <c r="AC58" s="481"/>
      <c r="AD58" s="481"/>
      <c r="AE58" s="481"/>
      <c r="AF58" s="482"/>
    </row>
    <row r="59" spans="1:32" ht="16.5" thickBot="1">
      <c r="A59" s="496"/>
      <c r="B59" s="497"/>
      <c r="C59" s="150">
        <v>0</v>
      </c>
      <c r="D59" s="151">
        <v>3</v>
      </c>
      <c r="E59" s="521" t="str">
        <f>B50</f>
        <v>Packová Anna</v>
      </c>
      <c r="F59" s="522"/>
      <c r="G59" s="522"/>
      <c r="H59" s="523"/>
      <c r="I59" s="151">
        <v>1</v>
      </c>
      <c r="J59" s="521" t="str">
        <f>B48</f>
        <v>Šírerová Anežka</v>
      </c>
      <c r="K59" s="522"/>
      <c r="L59" s="522"/>
      <c r="M59" s="522"/>
      <c r="N59" s="524"/>
      <c r="O59" s="167">
        <v>-9</v>
      </c>
      <c r="P59" s="168">
        <v>-6</v>
      </c>
      <c r="Q59" s="168">
        <v>-3</v>
      </c>
      <c r="R59" s="502"/>
      <c r="S59" s="502"/>
      <c r="T59" s="502"/>
      <c r="U59" s="502"/>
      <c r="V59" s="503"/>
      <c r="W59" s="214">
        <f t="shared" si="22"/>
        <v>0</v>
      </c>
      <c r="X59" s="209" t="s">
        <v>83</v>
      </c>
      <c r="Y59" s="491">
        <f t="shared" si="23"/>
        <v>3</v>
      </c>
      <c r="Z59" s="492"/>
      <c r="AA59" s="152"/>
      <c r="AB59" s="493" t="str">
        <f>B49</f>
        <v>Bakumets Matvii</v>
      </c>
      <c r="AC59" s="494"/>
      <c r="AD59" s="494"/>
      <c r="AE59" s="494"/>
      <c r="AF59" s="495"/>
    </row>
    <row r="60" spans="1:32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B3:AA3 G1 E9:N9 B18:AE18 G16 E24:N24 B33:AA33 G31 E39:N39 E41:N41 E40:N40 AC40:AF40 E43:N43 E42:N42 AC42:AF42 G46 A48:AA48 A58:N58 A57:N57 AC57:AF57 W40:AA40 E11:N11 E10:N10 W10:AA10 E26:N26 E25:N25 W25:AA25 W39:AA39 W24:AA24 W9:AA9 A56:N56 A54:N54 W54:AA54 A55:N55 W55:AA55 W42:AA42 W41:AA41 E28:N28 E27:N27 W27:AA27 W26:AA26 E13:N13 E12:N12 W12:AA12 W11:AA11 W57:AA57 E14:N14 W14:AA14 W56:AA56 E29:N29 W29:AA29 E44:N44 W44:AA44 W13:AA13 W28:X28 W43:AA43 A59:N59 W59:AA59 W58:AA58 J2:W2 J17:W17 J32:W32 J47:W47 A52:AF53 B51:AA51 AC9:AF9 AC10:AF10 AC11:AF11 AC12:AF12 AC13:AF13 AC14:AF14 AC24:AF24 AC25:AF25 AC26:AF26 AC27:AF27 AC28:AF28 AC29:AF29 AC39:AF39 AC41:AF41 AC43:AF43 AC44:AF44 AC54:AF54 AC55:AF55 AC56:AF56 AC58:AF58 AC59:AF59 AA28 B6:AA6 B4:AA4 AE4:AF4 B5:AA5 AE5 AE6 B21:AA21 B19:AA19 AE19:AF19 B20:AA20 AE20 AE21 B49:AA49 AE49 B50:AA50 AE50 AE51 B36:AA36 B34:AA34 AE34:AF34 B35:AA35 AE35 AE36 AE33 AE48 AE3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F38" sqref="F38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1" ht="12.75" customHeight="1">
      <c r="A1" s="205"/>
      <c r="B1" s="206"/>
      <c r="C1" s="525" t="s">
        <v>124</v>
      </c>
      <c r="D1" s="525"/>
      <c r="E1" s="205"/>
      <c r="F1" s="204"/>
      <c r="G1" s="203"/>
      <c r="H1" s="177"/>
      <c r="I1" s="177"/>
    </row>
    <row r="2" spans="1:11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1" ht="12.75" customHeight="1">
      <c r="A3" s="171"/>
      <c r="B3" s="198" t="s">
        <v>27</v>
      </c>
      <c r="C3" s="171"/>
      <c r="D3" s="171"/>
      <c r="E3" s="171"/>
      <c r="F3" s="171"/>
      <c r="G3" s="177"/>
      <c r="H3" s="177"/>
      <c r="I3" s="177"/>
      <c r="J3" s="177"/>
      <c r="K3" s="202"/>
    </row>
    <row r="4" spans="1:11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1" ht="12.75" customHeight="1">
      <c r="A5" s="172">
        <v>1</v>
      </c>
      <c r="B5" s="182"/>
      <c r="C5" s="186" t="s">
        <v>27</v>
      </c>
      <c r="D5" s="181" t="s">
        <v>97</v>
      </c>
      <c r="E5" s="171"/>
      <c r="F5" s="171"/>
      <c r="G5" s="177"/>
      <c r="H5" s="177"/>
      <c r="I5" s="177"/>
      <c r="J5" s="177"/>
    </row>
    <row r="6" spans="1:11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1" ht="12.75" customHeight="1">
      <c r="A7" s="172"/>
      <c r="B7" s="197" t="s">
        <v>148</v>
      </c>
      <c r="C7" s="200"/>
      <c r="D7" s="171"/>
      <c r="E7" s="171"/>
      <c r="F7" s="171"/>
      <c r="G7" s="177"/>
      <c r="H7" s="177"/>
      <c r="I7" s="177"/>
      <c r="J7" s="177"/>
    </row>
    <row r="8" spans="1:11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1" ht="12.75" customHeight="1">
      <c r="A9" s="172"/>
      <c r="B9" s="171"/>
      <c r="C9" s="199">
        <v>5</v>
      </c>
      <c r="D9" s="186" t="s">
        <v>27</v>
      </c>
      <c r="E9" s="319"/>
      <c r="F9" s="171"/>
      <c r="G9" s="177"/>
      <c r="H9" s="177"/>
      <c r="I9" s="177"/>
      <c r="J9" s="177"/>
    </row>
    <row r="10" spans="1:11" ht="12.75" customHeight="1">
      <c r="A10" s="172"/>
      <c r="B10" s="171"/>
      <c r="C10" s="182"/>
      <c r="D10" s="181" t="s">
        <v>97</v>
      </c>
      <c r="E10" s="188"/>
      <c r="F10" s="171"/>
      <c r="G10" s="177"/>
      <c r="H10" s="177"/>
      <c r="I10" s="177"/>
      <c r="J10" s="177"/>
    </row>
    <row r="11" spans="1:11" ht="12.75" customHeight="1">
      <c r="A11" s="172"/>
      <c r="B11" s="198" t="s">
        <v>135</v>
      </c>
      <c r="C11" s="182"/>
      <c r="D11" s="171"/>
      <c r="E11" s="182"/>
      <c r="F11" s="171"/>
      <c r="G11" s="171"/>
      <c r="H11" s="177"/>
      <c r="I11" s="177"/>
      <c r="J11" s="177"/>
    </row>
    <row r="12" spans="1:11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1" ht="12.75" customHeight="1">
      <c r="A13" s="172">
        <v>2</v>
      </c>
      <c r="B13" s="182"/>
      <c r="C13" s="195" t="s">
        <v>147</v>
      </c>
      <c r="D13" s="181" t="s">
        <v>97</v>
      </c>
      <c r="E13" s="182"/>
      <c r="F13" s="171"/>
      <c r="G13" s="171"/>
      <c r="H13" s="177"/>
      <c r="I13" s="177"/>
      <c r="J13" s="177"/>
    </row>
    <row r="14" spans="1:11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1" ht="12.75" customHeight="1">
      <c r="A15" s="172"/>
      <c r="B15" s="197" t="s">
        <v>147</v>
      </c>
      <c r="C15" s="171"/>
      <c r="D15" s="171"/>
      <c r="E15" s="182"/>
      <c r="F15" s="171"/>
      <c r="G15" s="171"/>
      <c r="H15" s="177"/>
      <c r="I15" s="177"/>
      <c r="J15" s="177"/>
    </row>
    <row r="16" spans="1:11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210" t="s">
        <v>27</v>
      </c>
      <c r="G17" s="213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159</v>
      </c>
      <c r="G18" s="207" t="s">
        <v>165</v>
      </c>
      <c r="H18" s="171"/>
      <c r="I18" s="177"/>
      <c r="J18" s="177"/>
    </row>
    <row r="19" spans="1:10" ht="12.75" customHeight="1">
      <c r="A19" s="172"/>
      <c r="B19" s="198" t="s">
        <v>42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3</v>
      </c>
      <c r="B21" s="182"/>
      <c r="C21" s="186" t="s">
        <v>42</v>
      </c>
      <c r="D21" s="181" t="s">
        <v>158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tr">
        <f>'2_skupiny'!B6:G6</f>
        <v>Fránová Kateřina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6</v>
      </c>
      <c r="D25" s="186" t="s">
        <v>42</v>
      </c>
      <c r="E25" s="362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65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4</v>
      </c>
      <c r="B29" s="182"/>
      <c r="C29" s="195" t="s">
        <v>65</v>
      </c>
      <c r="D29" s="181" t="s">
        <v>158</v>
      </c>
      <c r="H29" s="171"/>
      <c r="I29" s="171"/>
      <c r="J29" s="177"/>
    </row>
    <row r="30" spans="1:10" ht="12.75" customHeight="1">
      <c r="A30" s="172"/>
      <c r="B30" s="182"/>
      <c r="C30" s="181"/>
      <c r="D30" s="171"/>
      <c r="H30" s="171"/>
      <c r="I30" s="171"/>
      <c r="J30" s="177"/>
    </row>
    <row r="31" spans="1:10" ht="12.75" customHeight="1">
      <c r="A31" s="172"/>
      <c r="B31" s="197" t="str">
        <f>'2_skupiny'!B20:G20</f>
        <v>Lang David</v>
      </c>
      <c r="H31" s="171"/>
      <c r="I31" s="171"/>
      <c r="J31" s="177"/>
    </row>
    <row r="32" spans="1:10" ht="12.75" customHeight="1">
      <c r="A32" s="172"/>
      <c r="B32" s="171"/>
      <c r="E32" s="196" t="s">
        <v>108</v>
      </c>
      <c r="F32" s="196"/>
      <c r="G32" s="178"/>
      <c r="H32" s="171"/>
      <c r="I32" s="171"/>
      <c r="J32" s="177"/>
    </row>
    <row r="33" spans="1:10" ht="12.75" customHeight="1">
      <c r="A33" s="172"/>
      <c r="B33" s="171"/>
      <c r="H33" s="171"/>
      <c r="I33" s="171"/>
      <c r="J33" s="177"/>
    </row>
    <row r="34" spans="1:10" ht="12.75" customHeight="1">
      <c r="A34" s="172"/>
      <c r="B34" s="171"/>
      <c r="C34" s="175" t="s">
        <v>107</v>
      </c>
      <c r="D34" s="174" t="s">
        <v>147</v>
      </c>
      <c r="E34" s="19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3"/>
      <c r="F35" s="173"/>
      <c r="H35" s="171"/>
      <c r="I35" s="171"/>
      <c r="J35" s="177"/>
    </row>
    <row r="36" spans="1:10" ht="12.75" customHeight="1">
      <c r="A36" s="192"/>
      <c r="B36" s="179" t="s">
        <v>106</v>
      </c>
      <c r="C36" s="171"/>
      <c r="D36" s="171"/>
      <c r="E36" s="191"/>
      <c r="F36" s="211" t="s">
        <v>147</v>
      </c>
      <c r="G36" s="212"/>
      <c r="H36" s="171"/>
      <c r="I36" s="171"/>
      <c r="J36" s="177"/>
    </row>
    <row r="37" spans="1:10" ht="12.75" customHeight="1">
      <c r="A37" s="172"/>
      <c r="B37" s="171"/>
      <c r="C37" s="171"/>
      <c r="D37" s="171"/>
      <c r="E37" s="191"/>
      <c r="F37" s="190" t="s">
        <v>158</v>
      </c>
      <c r="G37" s="248" t="s">
        <v>163</v>
      </c>
      <c r="H37" s="171"/>
      <c r="I37" s="171"/>
      <c r="J37" s="177"/>
    </row>
    <row r="38" spans="1:10" ht="13.15" customHeight="1">
      <c r="A38" s="175" t="s">
        <v>105</v>
      </c>
      <c r="B38" s="174" t="s">
        <v>148</v>
      </c>
      <c r="C38" s="175" t="s">
        <v>104</v>
      </c>
      <c r="D38" s="174" t="s">
        <v>65</v>
      </c>
      <c r="E38" s="189"/>
      <c r="F38" s="173"/>
      <c r="G38" s="176"/>
      <c r="H38" s="171"/>
      <c r="I38" s="171"/>
      <c r="J38" s="177"/>
    </row>
    <row r="39" spans="1:10" ht="12.75" customHeight="1">
      <c r="A39" s="175"/>
      <c r="B39" s="185"/>
      <c r="C39" s="171"/>
      <c r="E39" s="171"/>
      <c r="H39" s="171"/>
      <c r="I39" s="171"/>
      <c r="J39" s="177"/>
    </row>
    <row r="40" spans="1:10" ht="12.75" customHeight="1">
      <c r="A40" s="175"/>
      <c r="B40" s="184">
        <v>7</v>
      </c>
      <c r="C40" s="174" t="s">
        <v>135</v>
      </c>
      <c r="D40" s="181" t="s">
        <v>159</v>
      </c>
      <c r="E40" s="171"/>
      <c r="H40" s="187"/>
      <c r="I40" s="171"/>
      <c r="J40" s="177"/>
    </row>
    <row r="41" spans="1:10" ht="12.75" customHeight="1">
      <c r="A41" s="175"/>
      <c r="B41" s="182"/>
      <c r="C41" s="188"/>
      <c r="D41" s="171"/>
      <c r="E41" s="171"/>
      <c r="H41" s="171"/>
      <c r="I41" s="171"/>
      <c r="J41" s="171"/>
    </row>
    <row r="42" spans="1:10" ht="12.75" customHeight="1">
      <c r="A42" s="175" t="s">
        <v>103</v>
      </c>
      <c r="B42" s="180" t="s">
        <v>135</v>
      </c>
      <c r="C42" s="182"/>
      <c r="D42" s="171"/>
      <c r="E42" s="171"/>
      <c r="F42" s="17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71"/>
      <c r="E43" s="171"/>
      <c r="F43" s="171"/>
      <c r="G43" s="187"/>
      <c r="H43" s="171"/>
      <c r="I43" s="171"/>
      <c r="J43" s="171"/>
    </row>
    <row r="44" spans="1:10" ht="12.75" customHeight="1">
      <c r="A44" s="175"/>
      <c r="B44" s="171"/>
      <c r="C44" s="182"/>
      <c r="D44" s="186" t="s">
        <v>34</v>
      </c>
      <c r="E44" s="319"/>
      <c r="F44" s="171"/>
      <c r="G44" s="171"/>
      <c r="H44" s="171"/>
      <c r="I44" s="171"/>
      <c r="J44" s="171"/>
    </row>
    <row r="45" spans="1:10" ht="12.75" customHeight="1">
      <c r="A45" s="175"/>
      <c r="B45" s="171"/>
      <c r="C45" s="182"/>
      <c r="D45" s="181" t="s">
        <v>159</v>
      </c>
      <c r="E45" s="207" t="s">
        <v>102</v>
      </c>
      <c r="F45" s="171"/>
      <c r="G45" s="171"/>
      <c r="H45" s="171"/>
      <c r="I45" s="171"/>
      <c r="J45" s="171"/>
    </row>
    <row r="46" spans="1:10" ht="12.75" customHeight="1">
      <c r="A46" s="175" t="s">
        <v>101</v>
      </c>
      <c r="B46" s="174" t="s">
        <v>55</v>
      </c>
      <c r="C46" s="182"/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5"/>
      <c r="C47" s="182"/>
      <c r="D47" s="171"/>
      <c r="F47" s="171"/>
      <c r="G47" s="171"/>
      <c r="H47" s="171"/>
    </row>
    <row r="48" spans="1:10" ht="12.75" customHeight="1">
      <c r="A48" s="175"/>
      <c r="B48" s="184">
        <v>8</v>
      </c>
      <c r="C48" s="180" t="s">
        <v>34</v>
      </c>
      <c r="D48" s="181" t="s">
        <v>159</v>
      </c>
      <c r="F48" s="171"/>
      <c r="G48" s="171"/>
      <c r="H48" s="183"/>
    </row>
    <row r="49" spans="1:8" ht="12.75" customHeight="1">
      <c r="A49" s="175"/>
      <c r="B49" s="182"/>
      <c r="C49" s="181"/>
      <c r="D49" s="171"/>
      <c r="F49" s="171"/>
      <c r="G49" s="171"/>
      <c r="H49" s="171"/>
    </row>
    <row r="50" spans="1:8" ht="12.75" customHeight="1">
      <c r="A50" s="175" t="s">
        <v>100</v>
      </c>
      <c r="B50" s="180" t="s">
        <v>34</v>
      </c>
      <c r="C50" s="171"/>
      <c r="D50" s="171"/>
      <c r="F50" s="171"/>
      <c r="G50" s="171"/>
      <c r="H50" s="171"/>
    </row>
    <row r="51" spans="1:8" ht="12.75" customHeight="1">
      <c r="A51" s="175"/>
      <c r="B51" s="171"/>
      <c r="C51" s="171"/>
      <c r="D51" s="171"/>
      <c r="F51" s="171"/>
      <c r="G51" s="171"/>
      <c r="H51" s="171"/>
    </row>
    <row r="52" spans="1:8" ht="12.75" customHeight="1">
      <c r="A52" s="179"/>
      <c r="B52" s="178" t="s">
        <v>99</v>
      </c>
      <c r="D52" s="171"/>
      <c r="F52" s="171"/>
      <c r="G52" s="171"/>
      <c r="H52" s="171"/>
    </row>
    <row r="53" spans="1:8" ht="12.75" customHeight="1">
      <c r="A53" s="171"/>
      <c r="B53" s="171"/>
      <c r="F53" s="171"/>
      <c r="G53" s="171"/>
      <c r="H53" s="171"/>
    </row>
    <row r="54" spans="1:8" ht="12.75" customHeight="1">
      <c r="A54" s="175" t="s">
        <v>98</v>
      </c>
      <c r="B54" s="174" t="s">
        <v>148</v>
      </c>
      <c r="F54" s="171"/>
      <c r="G54" s="177"/>
      <c r="H54" s="171"/>
    </row>
    <row r="55" spans="1:8" ht="12.75" customHeight="1">
      <c r="A55" s="171"/>
      <c r="B55" s="171"/>
      <c r="C55" s="173"/>
      <c r="E55" s="177"/>
      <c r="H55" s="171"/>
    </row>
    <row r="56" spans="1:8" ht="12.75" customHeight="1">
      <c r="A56" s="171"/>
      <c r="B56" s="171"/>
      <c r="C56" s="174" t="s">
        <v>148</v>
      </c>
      <c r="D56" s="176" t="s">
        <v>159</v>
      </c>
      <c r="E56" s="171"/>
      <c r="H56" s="171"/>
    </row>
    <row r="57" spans="1:8" ht="12.75" customHeight="1">
      <c r="A57" s="171"/>
      <c r="B57" s="171"/>
      <c r="C57" s="249" t="s">
        <v>162</v>
      </c>
      <c r="E57" s="171"/>
    </row>
    <row r="58" spans="1:8" ht="12.75" customHeight="1">
      <c r="A58" s="175" t="s">
        <v>96</v>
      </c>
      <c r="B58" s="174" t="s">
        <v>55</v>
      </c>
      <c r="C58" s="173"/>
    </row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D32" sqref="D32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4" width="9.375" style="169" customWidth="1"/>
    <col min="5" max="5" width="12.625" style="169" bestFit="1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0" ht="12.75" customHeight="1">
      <c r="A1" s="205"/>
      <c r="B1" s="206"/>
      <c r="C1" s="525" t="s">
        <v>125</v>
      </c>
      <c r="D1" s="525"/>
      <c r="E1" s="205"/>
      <c r="F1" s="204"/>
      <c r="G1" s="206"/>
      <c r="H1" s="177"/>
      <c r="I1" s="177"/>
      <c r="J1" s="177"/>
    </row>
    <row r="2" spans="1:10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0" ht="12.75" customHeight="1">
      <c r="A3" s="171"/>
      <c r="B3" s="198" t="s">
        <v>57</v>
      </c>
      <c r="C3" s="171"/>
      <c r="D3" s="171"/>
      <c r="E3" s="171"/>
      <c r="F3" s="171"/>
      <c r="G3" s="177"/>
      <c r="H3" s="177"/>
      <c r="I3" s="177"/>
      <c r="J3" s="177"/>
    </row>
    <row r="4" spans="1:10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0" ht="12.75" customHeight="1">
      <c r="A5" s="172">
        <v>9</v>
      </c>
      <c r="B5" s="182"/>
      <c r="C5" s="186" t="s">
        <v>57</v>
      </c>
      <c r="D5" s="181" t="s">
        <v>159</v>
      </c>
      <c r="E5" s="171"/>
      <c r="F5" s="171"/>
      <c r="G5" s="177"/>
      <c r="H5" s="177"/>
      <c r="I5" s="177"/>
      <c r="J5" s="177"/>
    </row>
    <row r="6" spans="1:10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0" ht="12.75" customHeight="1">
      <c r="A7" s="172"/>
      <c r="B7" s="197" t="s">
        <v>138</v>
      </c>
      <c r="C7" s="200"/>
      <c r="D7" s="171"/>
      <c r="E7" s="171"/>
      <c r="F7" s="171"/>
      <c r="G7" s="177"/>
      <c r="H7" s="177"/>
      <c r="I7" s="177"/>
      <c r="J7" s="177"/>
    </row>
    <row r="8" spans="1:10" ht="12.75" customHeight="1">
      <c r="A8" s="172"/>
      <c r="B8" s="171"/>
      <c r="C8" s="182"/>
      <c r="D8" s="171"/>
      <c r="F8" s="171"/>
      <c r="G8" s="177"/>
      <c r="H8" s="177"/>
      <c r="I8" s="177"/>
      <c r="J8" s="177"/>
    </row>
    <row r="9" spans="1:10" ht="12.75" customHeight="1">
      <c r="A9" s="172"/>
      <c r="B9" s="171"/>
      <c r="C9" s="199">
        <v>13</v>
      </c>
      <c r="D9" s="208" t="s">
        <v>63</v>
      </c>
      <c r="E9" s="174"/>
      <c r="F9" s="181"/>
      <c r="G9" s="177"/>
      <c r="H9" s="177"/>
      <c r="I9" s="177"/>
      <c r="J9" s="177"/>
    </row>
    <row r="10" spans="1:10" ht="12.75" customHeight="1">
      <c r="A10" s="172"/>
      <c r="B10" s="171"/>
      <c r="C10" s="182"/>
      <c r="D10" s="181" t="s">
        <v>97</v>
      </c>
      <c r="E10" s="188"/>
      <c r="F10" s="171"/>
      <c r="G10" s="177"/>
      <c r="H10" s="177"/>
      <c r="I10" s="177"/>
      <c r="J10" s="177"/>
    </row>
    <row r="11" spans="1:10" ht="12.75" customHeight="1">
      <c r="A11" s="172"/>
      <c r="B11" s="198" t="s">
        <v>51</v>
      </c>
      <c r="C11" s="182"/>
      <c r="D11" s="171"/>
      <c r="E11" s="182"/>
      <c r="F11" s="171"/>
      <c r="G11" s="171"/>
      <c r="H11" s="177"/>
      <c r="I11" s="177"/>
      <c r="J11" s="177"/>
    </row>
    <row r="12" spans="1:10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0" ht="12.75" customHeight="1">
      <c r="A13" s="172">
        <v>10</v>
      </c>
      <c r="B13" s="182"/>
      <c r="C13" s="195" t="s">
        <v>63</v>
      </c>
      <c r="D13" s="181" t="s">
        <v>97</v>
      </c>
      <c r="E13" s="182"/>
      <c r="F13" s="171"/>
      <c r="G13" s="171"/>
      <c r="H13" s="177"/>
      <c r="I13" s="177"/>
      <c r="J13" s="177"/>
    </row>
    <row r="14" spans="1:10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0" ht="12.75" customHeight="1">
      <c r="A15" s="172"/>
      <c r="B15" s="197" t="s">
        <v>63</v>
      </c>
      <c r="C15" s="171"/>
      <c r="D15" s="171"/>
      <c r="E15" s="182"/>
      <c r="F15" s="171"/>
      <c r="G15" s="171"/>
      <c r="H15" s="177"/>
      <c r="I15" s="177"/>
      <c r="J15" s="177"/>
    </row>
    <row r="16" spans="1:10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186"/>
      <c r="G17" s="364" t="s">
        <v>63</v>
      </c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158</v>
      </c>
      <c r="G18" s="207" t="s">
        <v>122</v>
      </c>
      <c r="H18" s="171"/>
      <c r="I18" s="177"/>
      <c r="J18" s="177"/>
    </row>
    <row r="19" spans="1:10" ht="12.75" customHeight="1">
      <c r="A19" s="172"/>
      <c r="B19" s="198" t="s">
        <v>152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11</v>
      </c>
      <c r="B21" s="182"/>
      <c r="C21" s="186" t="s">
        <v>152</v>
      </c>
      <c r="D21" s="181" t="s">
        <v>159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45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14</v>
      </c>
      <c r="D25" s="186" t="s">
        <v>152</v>
      </c>
      <c r="E25" s="180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134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12</v>
      </c>
      <c r="B29" s="182"/>
      <c r="C29" s="195" t="s">
        <v>52</v>
      </c>
      <c r="D29" s="181" t="s">
        <v>97</v>
      </c>
      <c r="H29" s="171"/>
      <c r="I29" s="171"/>
      <c r="J29" s="177"/>
    </row>
    <row r="30" spans="1:10" ht="12.75" customHeight="1">
      <c r="A30" s="172"/>
      <c r="B30" s="182"/>
      <c r="C30" s="181"/>
      <c r="E30" s="250" t="s">
        <v>121</v>
      </c>
      <c r="F30" s="196"/>
      <c r="G30" s="178"/>
      <c r="H30" s="171"/>
      <c r="I30" s="171"/>
      <c r="J30" s="177"/>
    </row>
    <row r="31" spans="1:10" ht="12.75" customHeight="1">
      <c r="A31" s="172"/>
      <c r="B31" s="197" t="s">
        <v>52</v>
      </c>
      <c r="H31" s="171"/>
      <c r="I31" s="171"/>
      <c r="J31" s="177"/>
    </row>
    <row r="32" spans="1:10" ht="12.75" customHeight="1">
      <c r="A32" s="172"/>
      <c r="B32" s="171"/>
      <c r="D32" s="174" t="s">
        <v>57</v>
      </c>
      <c r="E32" s="194"/>
      <c r="H32" s="171"/>
      <c r="I32" s="171"/>
      <c r="J32" s="177"/>
    </row>
    <row r="33" spans="1:10" ht="12.75" customHeight="1">
      <c r="A33" s="172"/>
      <c r="B33" s="171"/>
      <c r="D33" s="171"/>
      <c r="E33" s="193"/>
      <c r="F33" s="173"/>
      <c r="H33" s="171"/>
      <c r="I33" s="171"/>
      <c r="J33" s="177"/>
    </row>
    <row r="34" spans="1:10" ht="12.75" customHeight="1">
      <c r="A34" s="192"/>
      <c r="B34" s="179" t="s">
        <v>120</v>
      </c>
      <c r="C34" s="175" t="s">
        <v>119</v>
      </c>
      <c r="D34" s="171"/>
      <c r="E34" s="191"/>
      <c r="F34" s="174" t="s">
        <v>52</v>
      </c>
      <c r="G34" s="17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1"/>
      <c r="F35" s="190" t="s">
        <v>97</v>
      </c>
      <c r="G35" s="248" t="s">
        <v>117</v>
      </c>
      <c r="H35" s="171"/>
      <c r="I35" s="171"/>
      <c r="J35" s="177"/>
    </row>
    <row r="36" spans="1:10" ht="12.75" customHeight="1">
      <c r="A36" s="175" t="s">
        <v>118</v>
      </c>
      <c r="B36" s="174" t="s">
        <v>138</v>
      </c>
      <c r="C36" s="171"/>
      <c r="D36" s="174" t="s">
        <v>52</v>
      </c>
      <c r="E36" s="189"/>
      <c r="F36" s="173"/>
      <c r="G36" s="176"/>
      <c r="H36" s="181"/>
      <c r="I36" s="171"/>
      <c r="J36" s="177"/>
    </row>
    <row r="37" spans="1:10" ht="12.75" customHeight="1">
      <c r="A37" s="175"/>
      <c r="B37" s="185"/>
      <c r="C37" s="171"/>
      <c r="H37" s="171"/>
      <c r="I37" s="171"/>
      <c r="J37" s="177"/>
    </row>
    <row r="38" spans="1:10" ht="13.15" customHeight="1">
      <c r="A38" s="175"/>
      <c r="B38" s="184">
        <v>15</v>
      </c>
      <c r="C38" s="174" t="s">
        <v>138</v>
      </c>
      <c r="D38" s="176" t="s">
        <v>158</v>
      </c>
      <c r="H38" s="171"/>
      <c r="I38" s="171"/>
      <c r="J38" s="177"/>
    </row>
    <row r="39" spans="1:10" ht="12.75" customHeight="1">
      <c r="A39" s="175"/>
      <c r="B39" s="182"/>
      <c r="C39" s="188"/>
      <c r="D39" s="171"/>
      <c r="E39" s="171"/>
      <c r="H39" s="171"/>
      <c r="I39" s="171"/>
      <c r="J39" s="177"/>
    </row>
    <row r="40" spans="1:10" ht="12.75" customHeight="1">
      <c r="A40" s="175" t="s">
        <v>116</v>
      </c>
      <c r="B40" s="180" t="s">
        <v>51</v>
      </c>
      <c r="C40" s="182"/>
      <c r="D40" s="171"/>
      <c r="E40" s="171"/>
      <c r="F40" s="171"/>
      <c r="G40" s="171"/>
      <c r="H40" s="187"/>
      <c r="I40" s="171"/>
      <c r="J40" s="177"/>
    </row>
    <row r="41" spans="1:10" ht="12.75" customHeight="1">
      <c r="A41" s="175"/>
      <c r="B41" s="171"/>
      <c r="C41" s="182"/>
      <c r="D41" s="171"/>
      <c r="E41" s="171"/>
      <c r="F41" s="171"/>
      <c r="G41" s="187"/>
      <c r="H41" s="171"/>
      <c r="I41" s="171"/>
      <c r="J41" s="171"/>
    </row>
    <row r="42" spans="1:10" ht="12.75" customHeight="1">
      <c r="A42" s="175"/>
      <c r="B42" s="171"/>
      <c r="C42" s="182"/>
      <c r="D42" s="195" t="s">
        <v>45</v>
      </c>
      <c r="E42" s="174"/>
      <c r="F42" s="18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81" t="s">
        <v>97</v>
      </c>
      <c r="E43" s="248" t="s">
        <v>115</v>
      </c>
      <c r="F43" s="171"/>
      <c r="G43" s="171"/>
      <c r="H43" s="171"/>
      <c r="I43" s="171"/>
      <c r="J43" s="171"/>
    </row>
    <row r="44" spans="1:10" ht="12.75" customHeight="1">
      <c r="A44" s="175" t="s">
        <v>114</v>
      </c>
      <c r="B44" s="174" t="s">
        <v>45</v>
      </c>
      <c r="C44" s="182"/>
      <c r="D44" s="171"/>
      <c r="F44" s="171"/>
      <c r="G44" s="171"/>
      <c r="H44" s="171"/>
      <c r="I44" s="171"/>
      <c r="J44" s="171"/>
    </row>
    <row r="45" spans="1:10" ht="12.75" customHeight="1">
      <c r="A45" s="175"/>
      <c r="B45" s="185"/>
      <c r="C45" s="182"/>
      <c r="D45" s="171"/>
      <c r="F45" s="171"/>
      <c r="G45" s="171"/>
      <c r="H45" s="171"/>
      <c r="I45" s="171"/>
      <c r="J45" s="171"/>
    </row>
    <row r="46" spans="1:10" ht="12.75" customHeight="1">
      <c r="A46" s="175"/>
      <c r="B46" s="184">
        <v>16</v>
      </c>
      <c r="C46" s="195" t="s">
        <v>45</v>
      </c>
      <c r="D46" s="181" t="s">
        <v>159</v>
      </c>
      <c r="F46" s="171"/>
      <c r="G46" s="171"/>
      <c r="H46" s="171"/>
      <c r="I46" s="171"/>
      <c r="J46" s="171"/>
    </row>
    <row r="47" spans="1:10" ht="12.75" customHeight="1">
      <c r="A47" s="175"/>
      <c r="B47" s="182"/>
      <c r="C47" s="181"/>
      <c r="D47" s="171"/>
      <c r="F47" s="171"/>
      <c r="G47" s="171"/>
      <c r="H47" s="171"/>
    </row>
    <row r="48" spans="1:10" ht="12.75" customHeight="1">
      <c r="A48" s="175" t="s">
        <v>113</v>
      </c>
      <c r="B48" s="180" t="s">
        <v>134</v>
      </c>
      <c r="C48" s="171"/>
      <c r="D48" s="171"/>
      <c r="F48" s="171"/>
      <c r="G48" s="171"/>
      <c r="H48" s="183"/>
    </row>
    <row r="49" spans="1:8" ht="12.75" customHeight="1">
      <c r="A49" s="175"/>
      <c r="B49" s="171"/>
      <c r="C49" s="171"/>
      <c r="D49" s="171"/>
      <c r="F49" s="171"/>
      <c r="G49" s="171"/>
      <c r="H49" s="171"/>
    </row>
    <row r="50" spans="1:8" ht="12.75" customHeight="1">
      <c r="A50" s="207"/>
      <c r="B50" s="171"/>
      <c r="C50" s="171"/>
      <c r="D50" s="171"/>
      <c r="F50" s="171"/>
      <c r="G50" s="171"/>
      <c r="H50" s="171"/>
    </row>
    <row r="51" spans="1:8" ht="12.75" customHeight="1">
      <c r="A51" s="179"/>
      <c r="B51" s="178" t="s">
        <v>112</v>
      </c>
      <c r="F51" s="171"/>
      <c r="G51" s="171"/>
      <c r="H51" s="171"/>
    </row>
    <row r="52" spans="1:8" ht="12.75" customHeight="1">
      <c r="A52" s="171"/>
      <c r="B52" s="171"/>
      <c r="F52" s="171"/>
      <c r="G52" s="177"/>
      <c r="H52" s="171"/>
    </row>
    <row r="53" spans="1:8" ht="12.75" customHeight="1">
      <c r="A53" s="175" t="s">
        <v>111</v>
      </c>
      <c r="B53" s="180" t="s">
        <v>51</v>
      </c>
      <c r="E53" s="177"/>
      <c r="H53" s="171"/>
    </row>
    <row r="54" spans="1:8" ht="12.75" customHeight="1">
      <c r="A54" s="171"/>
      <c r="B54" s="171"/>
      <c r="C54" s="173"/>
      <c r="E54" s="171"/>
      <c r="H54" s="171"/>
    </row>
    <row r="55" spans="1:8" ht="12.75" customHeight="1">
      <c r="A55" s="171"/>
      <c r="B55" s="171"/>
      <c r="C55" s="186" t="s">
        <v>51</v>
      </c>
      <c r="D55" s="176" t="s">
        <v>97</v>
      </c>
      <c r="E55" s="171"/>
      <c r="H55" s="171"/>
    </row>
    <row r="56" spans="1:8" ht="12.75" customHeight="1">
      <c r="A56" s="171"/>
      <c r="B56" s="171"/>
      <c r="C56" s="249" t="s">
        <v>110</v>
      </c>
      <c r="H56" s="171"/>
    </row>
    <row r="57" spans="1:8" ht="12.75" customHeight="1">
      <c r="A57" s="175" t="s">
        <v>109</v>
      </c>
      <c r="B57" s="180" t="s">
        <v>134</v>
      </c>
      <c r="C57" s="173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opLeftCell="A25" zoomScale="115" zoomScaleNormal="115" workbookViewId="0">
      <selection activeCell="S46" sqref="S46:Y46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2" ht="27.75" thickTop="1" thickBot="1">
      <c r="A1" s="406" t="s">
        <v>72</v>
      </c>
      <c r="B1" s="407"/>
      <c r="C1" s="407"/>
      <c r="D1" s="407"/>
      <c r="E1" s="408" t="s">
        <v>73</v>
      </c>
      <c r="F1" s="409"/>
      <c r="G1" s="410">
        <f>Preslist!C4</f>
        <v>45584</v>
      </c>
      <c r="H1" s="411"/>
      <c r="I1" s="411"/>
      <c r="J1" s="412"/>
      <c r="K1" s="413" t="s">
        <v>222</v>
      </c>
      <c r="L1" s="414"/>
      <c r="M1" s="414"/>
      <c r="N1" s="414"/>
      <c r="O1" s="415"/>
      <c r="P1" s="416" t="s">
        <v>74</v>
      </c>
      <c r="Q1" s="417"/>
      <c r="R1" s="417"/>
      <c r="S1" s="418" t="s">
        <v>126</v>
      </c>
      <c r="T1" s="417"/>
      <c r="U1" s="417"/>
      <c r="V1" s="417"/>
      <c r="W1" s="417"/>
      <c r="X1" s="417"/>
      <c r="Y1" s="419"/>
      <c r="Z1" s="391" t="s">
        <v>75</v>
      </c>
      <c r="AA1" s="391"/>
      <c r="AB1" s="391"/>
      <c r="AC1" s="102"/>
      <c r="AD1" s="392"/>
      <c r="AE1" s="392"/>
      <c r="AF1" s="393"/>
    </row>
    <row r="2" spans="1:32" ht="25.5" thickTop="1" thickBot="1">
      <c r="A2" s="103" t="s">
        <v>76</v>
      </c>
      <c r="B2" s="394" t="s">
        <v>9</v>
      </c>
      <c r="C2" s="395"/>
      <c r="D2" s="395"/>
      <c r="E2" s="395"/>
      <c r="F2" s="395"/>
      <c r="G2" s="395"/>
      <c r="H2" s="395" t="s">
        <v>77</v>
      </c>
      <c r="I2" s="396"/>
      <c r="J2" s="397">
        <f>A3</f>
        <v>33</v>
      </c>
      <c r="K2" s="397"/>
      <c r="L2" s="397"/>
      <c r="M2" s="398">
        <f>A4</f>
        <v>44</v>
      </c>
      <c r="N2" s="397"/>
      <c r="O2" s="399"/>
      <c r="P2" s="397">
        <f>A5</f>
        <v>39</v>
      </c>
      <c r="Q2" s="397"/>
      <c r="R2" s="397"/>
      <c r="S2" s="398">
        <f>A6</f>
        <v>45</v>
      </c>
      <c r="T2" s="397"/>
      <c r="U2" s="397"/>
      <c r="V2" s="397"/>
      <c r="W2" s="400"/>
      <c r="X2" s="401" t="s">
        <v>78</v>
      </c>
      <c r="Y2" s="402"/>
      <c r="Z2" s="104" t="s">
        <v>79</v>
      </c>
      <c r="AA2" s="105" t="s">
        <v>80</v>
      </c>
      <c r="AB2" s="403" t="s">
        <v>81</v>
      </c>
      <c r="AC2" s="404"/>
      <c r="AD2" s="405"/>
      <c r="AE2" s="106" t="s">
        <v>82</v>
      </c>
      <c r="AF2" s="107" t="s">
        <v>79</v>
      </c>
    </row>
    <row r="3" spans="1:32" ht="21" thickTop="1">
      <c r="A3" s="108">
        <v>33</v>
      </c>
      <c r="B3" s="431" t="str">
        <f>VLOOKUP(A3,Preslist!A6:D91,3)</f>
        <v>Blecha Jan</v>
      </c>
      <c r="C3" s="431"/>
      <c r="D3" s="431"/>
      <c r="E3" s="431"/>
      <c r="F3" s="431"/>
      <c r="G3" s="431"/>
      <c r="H3" s="432" t="str">
        <f>VLOOKUP(A3,Preslist!A$6:D$91,4)</f>
        <v>TJ Sokol Plzeň V.</v>
      </c>
      <c r="I3" s="433"/>
      <c r="J3" s="391"/>
      <c r="K3" s="391"/>
      <c r="L3" s="391"/>
      <c r="M3" s="109">
        <f>W12</f>
        <v>3</v>
      </c>
      <c r="N3" s="110" t="s">
        <v>83</v>
      </c>
      <c r="O3" s="111">
        <f>Y12</f>
        <v>2</v>
      </c>
      <c r="P3" s="110">
        <f>Y14</f>
        <v>3</v>
      </c>
      <c r="Q3" s="110" t="s">
        <v>83</v>
      </c>
      <c r="R3" s="110">
        <f>W14</f>
        <v>0</v>
      </c>
      <c r="S3" s="434">
        <f>W9</f>
        <v>3</v>
      </c>
      <c r="T3" s="435"/>
      <c r="U3" s="110" t="s">
        <v>83</v>
      </c>
      <c r="V3" s="435">
        <f>Y9</f>
        <v>1</v>
      </c>
      <c r="W3" s="436"/>
      <c r="X3" s="420">
        <f>COUNTIF(M3,"=3")+COUNTIF(P3,"=3")+COUNTIF(S3,"=3")</f>
        <v>3</v>
      </c>
      <c r="Y3" s="421"/>
      <c r="Z3" s="112">
        <f>COUNTIF(O3,"=3")+COUNTIF(R3,"=3")+COUNTIF(V3,"=3")</f>
        <v>0</v>
      </c>
      <c r="AA3" s="113">
        <v>0</v>
      </c>
      <c r="AB3" s="289">
        <f>M3+P3+S3</f>
        <v>9</v>
      </c>
      <c r="AC3" s="296" t="s">
        <v>83</v>
      </c>
      <c r="AD3" s="297">
        <f>O3+R3+V3</f>
        <v>3</v>
      </c>
      <c r="AE3" s="114">
        <f>X3*2+Z3*1</f>
        <v>6</v>
      </c>
      <c r="AF3" s="115">
        <f>RANK(AE3,AE$3:AE$6)</f>
        <v>1</v>
      </c>
    </row>
    <row r="4" spans="1:32" ht="20.25">
      <c r="A4" s="116">
        <v>44</v>
      </c>
      <c r="B4" s="422" t="str">
        <f>VLOOKUP(A4,Preslist!A7:D92,3)</f>
        <v>Klouda František ml.</v>
      </c>
      <c r="C4" s="422"/>
      <c r="D4" s="422"/>
      <c r="E4" s="422"/>
      <c r="F4" s="422"/>
      <c r="G4" s="422"/>
      <c r="H4" s="423" t="str">
        <f>VLOOKUP(A4,Preslist!A$6:D$91,4)</f>
        <v>SVČ RADOVÁNEK</v>
      </c>
      <c r="I4" s="424"/>
      <c r="J4" s="117">
        <f>Y12</f>
        <v>2</v>
      </c>
      <c r="K4" s="118" t="s">
        <v>83</v>
      </c>
      <c r="L4" s="119">
        <f>W12</f>
        <v>3</v>
      </c>
      <c r="M4" s="425"/>
      <c r="N4" s="426"/>
      <c r="O4" s="427"/>
      <c r="P4" s="118">
        <f>W10</f>
        <v>3</v>
      </c>
      <c r="Q4" s="118" t="s">
        <v>83</v>
      </c>
      <c r="R4" s="118">
        <f>Y10</f>
        <v>0</v>
      </c>
      <c r="S4" s="425">
        <f>W13</f>
        <v>3</v>
      </c>
      <c r="T4" s="426"/>
      <c r="U4" s="118" t="s">
        <v>83</v>
      </c>
      <c r="V4" s="426">
        <f>Y13</f>
        <v>2</v>
      </c>
      <c r="W4" s="428"/>
      <c r="X4" s="429">
        <f>COUNTIF(J4,"=3")+COUNTIF(P4,"=3")+COUNTIF(S4,"=3")</f>
        <v>2</v>
      </c>
      <c r="Y4" s="430"/>
      <c r="Z4" s="120">
        <f>COUNTIF(L4,"=3")+COUNTIF(R4,"=3")+COUNTIF(V4,"=3")</f>
        <v>1</v>
      </c>
      <c r="AA4" s="121">
        <v>0</v>
      </c>
      <c r="AB4" s="294">
        <v>8</v>
      </c>
      <c r="AC4" s="291" t="s">
        <v>83</v>
      </c>
      <c r="AD4" s="293">
        <v>5</v>
      </c>
      <c r="AE4" s="122">
        <f t="shared" ref="AE4:AE6" si="0">X4*2+Z4*1</f>
        <v>5</v>
      </c>
      <c r="AF4" s="123">
        <f t="shared" ref="AF4:AF6" si="1">RANK(AE4,AE$3:AE$6)</f>
        <v>2</v>
      </c>
    </row>
    <row r="5" spans="1:32" ht="20.25">
      <c r="A5" s="116">
        <v>39</v>
      </c>
      <c r="B5" s="422" t="str">
        <f>VLOOKUP(A5,Preslist!A8:D93,3)</f>
        <v>Grotzová Aneta</v>
      </c>
      <c r="C5" s="422"/>
      <c r="D5" s="422"/>
      <c r="E5" s="422"/>
      <c r="F5" s="422"/>
      <c r="G5" s="422"/>
      <c r="H5" s="423" t="str">
        <f>VLOOKUP(A5,Preslist!A$6:D$91,4)</f>
        <v>SKUŘ Plzeň</v>
      </c>
      <c r="I5" s="424"/>
      <c r="J5" s="118">
        <f>W14</f>
        <v>0</v>
      </c>
      <c r="K5" s="118" t="s">
        <v>83</v>
      </c>
      <c r="L5" s="118">
        <f>Y14</f>
        <v>3</v>
      </c>
      <c r="M5" s="124">
        <f>Y10</f>
        <v>0</v>
      </c>
      <c r="N5" s="118" t="s">
        <v>83</v>
      </c>
      <c r="O5" s="119">
        <f>W10</f>
        <v>3</v>
      </c>
      <c r="P5" s="426"/>
      <c r="Q5" s="426"/>
      <c r="R5" s="426"/>
      <c r="S5" s="425">
        <f>Y11</f>
        <v>0</v>
      </c>
      <c r="T5" s="426"/>
      <c r="U5" s="118" t="s">
        <v>83</v>
      </c>
      <c r="V5" s="426">
        <f>W11</f>
        <v>3</v>
      </c>
      <c r="W5" s="428"/>
      <c r="X5" s="429">
        <f>COUNTIF(J5,"=3")+COUNTIF(M5,"=3")+COUNTIF(S5,"=3")</f>
        <v>0</v>
      </c>
      <c r="Y5" s="430"/>
      <c r="Z5" s="120">
        <f>COUNTIF(L5,"=3")+COUNTIF(O5,"=3")+COUNTIF(V5,"=3")</f>
        <v>3</v>
      </c>
      <c r="AA5" s="121">
        <v>0</v>
      </c>
      <c r="AB5" s="294">
        <f t="shared" ref="AB5" si="2">M5+P5+S5</f>
        <v>0</v>
      </c>
      <c r="AC5" s="291" t="s">
        <v>83</v>
      </c>
      <c r="AD5" s="293">
        <v>9</v>
      </c>
      <c r="AE5" s="122">
        <f t="shared" si="0"/>
        <v>3</v>
      </c>
      <c r="AF5" s="123">
        <f t="shared" si="1"/>
        <v>4</v>
      </c>
    </row>
    <row r="6" spans="1:32" ht="21" thickBot="1">
      <c r="A6" s="126">
        <v>45</v>
      </c>
      <c r="B6" s="437" t="str">
        <f>VLOOKUP(A6,Preslist!A9:D94,3)</f>
        <v>Kishek Maksym</v>
      </c>
      <c r="C6" s="437"/>
      <c r="D6" s="437"/>
      <c r="E6" s="437"/>
      <c r="F6" s="437"/>
      <c r="G6" s="437"/>
      <c r="H6" s="438" t="str">
        <f>VLOOKUP(A6,Preslist!A$6:D$91,4)</f>
        <v>TJ Sokol Plzeň V.</v>
      </c>
      <c r="I6" s="439"/>
      <c r="J6" s="127">
        <f>Y9</f>
        <v>1</v>
      </c>
      <c r="K6" s="127" t="s">
        <v>83</v>
      </c>
      <c r="L6" s="127">
        <f>W9</f>
        <v>3</v>
      </c>
      <c r="M6" s="128">
        <f>Y13</f>
        <v>2</v>
      </c>
      <c r="N6" s="127" t="s">
        <v>83</v>
      </c>
      <c r="O6" s="129">
        <f>W13</f>
        <v>3</v>
      </c>
      <c r="P6" s="127">
        <f>W11</f>
        <v>3</v>
      </c>
      <c r="Q6" s="127" t="s">
        <v>83</v>
      </c>
      <c r="R6" s="127">
        <f>Y11</f>
        <v>0</v>
      </c>
      <c r="S6" s="440"/>
      <c r="T6" s="441"/>
      <c r="U6" s="441"/>
      <c r="V6" s="441"/>
      <c r="W6" s="442"/>
      <c r="X6" s="443">
        <f>COUNTIF(J6,"=3")+COUNTIF(M6,"=3")+COUNTIF(P6,"=3")</f>
        <v>1</v>
      </c>
      <c r="Y6" s="444"/>
      <c r="Z6" s="130">
        <f>COUNTIF(L6,"=3")+COUNTIF(O6,"=3")+COUNTIF(R6,"=3")</f>
        <v>2</v>
      </c>
      <c r="AA6" s="131">
        <v>0</v>
      </c>
      <c r="AB6" s="301">
        <v>6</v>
      </c>
      <c r="AC6" s="299" t="s">
        <v>83</v>
      </c>
      <c r="AD6" s="300">
        <v>6</v>
      </c>
      <c r="AE6" s="132">
        <f t="shared" si="0"/>
        <v>4</v>
      </c>
      <c r="AF6" s="133">
        <f t="shared" si="1"/>
        <v>3</v>
      </c>
    </row>
    <row r="7" spans="1:32" ht="21.75" thickTop="1" thickBot="1">
      <c r="A7" s="445" t="s">
        <v>84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</row>
    <row r="8" spans="1:32" ht="17.25" thickTop="1" thickBot="1">
      <c r="A8" s="448" t="s">
        <v>85</v>
      </c>
      <c r="B8" s="417"/>
      <c r="C8" s="134" t="s">
        <v>86</v>
      </c>
      <c r="D8" s="448" t="s">
        <v>87</v>
      </c>
      <c r="E8" s="417"/>
      <c r="F8" s="417"/>
      <c r="G8" s="417"/>
      <c r="H8" s="417"/>
      <c r="I8" s="417"/>
      <c r="J8" s="417"/>
      <c r="K8" s="417"/>
      <c r="L8" s="417"/>
      <c r="M8" s="417"/>
      <c r="N8" s="449"/>
      <c r="O8" s="135" t="s">
        <v>88</v>
      </c>
      <c r="P8" s="136" t="s">
        <v>89</v>
      </c>
      <c r="Q8" s="136" t="s">
        <v>90</v>
      </c>
      <c r="R8" s="463" t="s">
        <v>91</v>
      </c>
      <c r="S8" s="463"/>
      <c r="T8" s="463" t="s">
        <v>78</v>
      </c>
      <c r="U8" s="463"/>
      <c r="V8" s="464"/>
      <c r="W8" s="417" t="s">
        <v>92</v>
      </c>
      <c r="X8" s="417"/>
      <c r="Y8" s="391"/>
      <c r="Z8" s="391"/>
      <c r="AA8" s="448" t="s">
        <v>93</v>
      </c>
      <c r="AB8" s="417"/>
      <c r="AC8" s="417"/>
      <c r="AD8" s="417"/>
      <c r="AE8" s="417"/>
      <c r="AF8" s="449"/>
    </row>
    <row r="9" spans="1:32" ht="16.5" thickTop="1">
      <c r="A9" s="450"/>
      <c r="B9" s="451"/>
      <c r="C9" s="137">
        <v>0</v>
      </c>
      <c r="D9" s="138">
        <v>1</v>
      </c>
      <c r="E9" s="509" t="str">
        <f>B3</f>
        <v>Blecha Jan</v>
      </c>
      <c r="F9" s="510"/>
      <c r="G9" s="510"/>
      <c r="H9" s="511"/>
      <c r="I9" s="138">
        <v>4</v>
      </c>
      <c r="J9" s="509" t="str">
        <f>B6</f>
        <v>Kishek Maksym</v>
      </c>
      <c r="K9" s="510"/>
      <c r="L9" s="510"/>
      <c r="M9" s="510"/>
      <c r="N9" s="512"/>
      <c r="O9" s="159">
        <v>7</v>
      </c>
      <c r="P9" s="160">
        <v>-6</v>
      </c>
      <c r="Q9" s="160">
        <v>7</v>
      </c>
      <c r="R9" s="456">
        <v>12</v>
      </c>
      <c r="S9" s="456"/>
      <c r="T9" s="456"/>
      <c r="U9" s="456"/>
      <c r="V9" s="457"/>
      <c r="W9" s="215">
        <f>COUNTIF(O9:V9,"&gt;0")</f>
        <v>3</v>
      </c>
      <c r="X9" s="138" t="s">
        <v>83</v>
      </c>
      <c r="Y9" s="458">
        <f>COUNTIF(O9:V9,"&lt;0")</f>
        <v>1</v>
      </c>
      <c r="Z9" s="459"/>
      <c r="AA9" s="139"/>
      <c r="AB9" s="460" t="str">
        <f>B5</f>
        <v>Grotzová Aneta</v>
      </c>
      <c r="AC9" s="461"/>
      <c r="AD9" s="461"/>
      <c r="AE9" s="461"/>
      <c r="AF9" s="462"/>
    </row>
    <row r="10" spans="1:32">
      <c r="A10" s="483"/>
      <c r="B10" s="484"/>
      <c r="C10" s="140">
        <v>0</v>
      </c>
      <c r="D10" s="141">
        <v>2</v>
      </c>
      <c r="E10" s="517" t="str">
        <f>B4</f>
        <v>Klouda František ml.</v>
      </c>
      <c r="F10" s="518"/>
      <c r="G10" s="518"/>
      <c r="H10" s="519"/>
      <c r="I10" s="141">
        <v>3</v>
      </c>
      <c r="J10" s="517" t="str">
        <f>B5</f>
        <v>Grotzová Aneta</v>
      </c>
      <c r="K10" s="518"/>
      <c r="L10" s="518"/>
      <c r="M10" s="518"/>
      <c r="N10" s="520"/>
      <c r="O10" s="161">
        <v>5</v>
      </c>
      <c r="P10" s="162">
        <v>1</v>
      </c>
      <c r="Q10" s="162">
        <v>2</v>
      </c>
      <c r="R10" s="489"/>
      <c r="S10" s="489"/>
      <c r="T10" s="489"/>
      <c r="U10" s="489"/>
      <c r="V10" s="490"/>
      <c r="W10" s="142">
        <f t="shared" ref="W10:W14" si="3">COUNTIF(O10:V10,"&gt;0")</f>
        <v>3</v>
      </c>
      <c r="X10" s="141" t="s">
        <v>83</v>
      </c>
      <c r="Y10" s="465">
        <f t="shared" ref="Y10:Y14" si="4">COUNTIF(O10:V10,"&lt;0")</f>
        <v>0</v>
      </c>
      <c r="Z10" s="466"/>
      <c r="AA10" s="143"/>
      <c r="AB10" s="467" t="str">
        <f>B3</f>
        <v>Blecha Jan</v>
      </c>
      <c r="AC10" s="468"/>
      <c r="AD10" s="468"/>
      <c r="AE10" s="468"/>
      <c r="AF10" s="469"/>
    </row>
    <row r="11" spans="1:32">
      <c r="A11" s="470"/>
      <c r="B11" s="471"/>
      <c r="C11" s="144">
        <v>0</v>
      </c>
      <c r="D11" s="145">
        <v>4</v>
      </c>
      <c r="E11" s="513" t="str">
        <f>B6</f>
        <v>Kishek Maksym</v>
      </c>
      <c r="F11" s="514"/>
      <c r="G11" s="514"/>
      <c r="H11" s="515"/>
      <c r="I11" s="145">
        <v>3</v>
      </c>
      <c r="J11" s="513" t="str">
        <f>B5</f>
        <v>Grotzová Aneta</v>
      </c>
      <c r="K11" s="514"/>
      <c r="L11" s="514"/>
      <c r="M11" s="514"/>
      <c r="N11" s="516"/>
      <c r="O11" s="163">
        <v>1</v>
      </c>
      <c r="P11" s="164">
        <v>4</v>
      </c>
      <c r="Q11" s="164">
        <v>3</v>
      </c>
      <c r="R11" s="476"/>
      <c r="S11" s="476"/>
      <c r="T11" s="476"/>
      <c r="U11" s="476"/>
      <c r="V11" s="477"/>
      <c r="W11" s="146">
        <f t="shared" si="3"/>
        <v>3</v>
      </c>
      <c r="X11" s="145" t="s">
        <v>83</v>
      </c>
      <c r="Y11" s="478">
        <f t="shared" si="4"/>
        <v>0</v>
      </c>
      <c r="Z11" s="479"/>
      <c r="AA11" s="147"/>
      <c r="AB11" s="480" t="str">
        <f>B4</f>
        <v>Klouda František ml.</v>
      </c>
      <c r="AC11" s="481"/>
      <c r="AD11" s="481"/>
      <c r="AE11" s="481"/>
      <c r="AF11" s="482"/>
    </row>
    <row r="12" spans="1:32">
      <c r="A12" s="483"/>
      <c r="B12" s="484"/>
      <c r="C12" s="140">
        <v>0</v>
      </c>
      <c r="D12" s="141">
        <v>1</v>
      </c>
      <c r="E12" s="517" t="str">
        <f>B3</f>
        <v>Blecha Jan</v>
      </c>
      <c r="F12" s="518"/>
      <c r="G12" s="518"/>
      <c r="H12" s="519"/>
      <c r="I12" s="141">
        <v>2</v>
      </c>
      <c r="J12" s="517" t="str">
        <f>B4</f>
        <v>Klouda František ml.</v>
      </c>
      <c r="K12" s="518"/>
      <c r="L12" s="518"/>
      <c r="M12" s="518"/>
      <c r="N12" s="520"/>
      <c r="O12" s="165">
        <v>-11</v>
      </c>
      <c r="P12" s="166">
        <v>5</v>
      </c>
      <c r="Q12" s="166">
        <v>4</v>
      </c>
      <c r="R12" s="489">
        <v>-9</v>
      </c>
      <c r="S12" s="489"/>
      <c r="T12" s="489">
        <v>6</v>
      </c>
      <c r="U12" s="489"/>
      <c r="V12" s="490"/>
      <c r="W12" s="142">
        <f t="shared" si="3"/>
        <v>3</v>
      </c>
      <c r="X12" s="141" t="s">
        <v>83</v>
      </c>
      <c r="Y12" s="465">
        <f t="shared" si="4"/>
        <v>2</v>
      </c>
      <c r="Z12" s="466"/>
      <c r="AA12" s="148"/>
      <c r="AB12" s="467" t="str">
        <f>B6</f>
        <v>Kishek Maksym</v>
      </c>
      <c r="AC12" s="468"/>
      <c r="AD12" s="468"/>
      <c r="AE12" s="468"/>
      <c r="AF12" s="469"/>
    </row>
    <row r="13" spans="1:32">
      <c r="A13" s="470"/>
      <c r="B13" s="471"/>
      <c r="C13" s="144">
        <v>0</v>
      </c>
      <c r="D13" s="145">
        <v>2</v>
      </c>
      <c r="E13" s="513" t="str">
        <f>B4</f>
        <v>Klouda František ml.</v>
      </c>
      <c r="F13" s="514"/>
      <c r="G13" s="514"/>
      <c r="H13" s="515"/>
      <c r="I13" s="145">
        <v>4</v>
      </c>
      <c r="J13" s="513" t="str">
        <f>B6</f>
        <v>Kishek Maksym</v>
      </c>
      <c r="K13" s="514"/>
      <c r="L13" s="514"/>
      <c r="M13" s="514"/>
      <c r="N13" s="516"/>
      <c r="O13" s="163">
        <v>-10</v>
      </c>
      <c r="P13" s="164">
        <v>-6</v>
      </c>
      <c r="Q13" s="164">
        <v>7</v>
      </c>
      <c r="R13" s="476">
        <v>9</v>
      </c>
      <c r="S13" s="476"/>
      <c r="T13" s="476">
        <v>4</v>
      </c>
      <c r="U13" s="476"/>
      <c r="V13" s="477"/>
      <c r="W13" s="146">
        <f t="shared" si="3"/>
        <v>3</v>
      </c>
      <c r="X13" s="145" t="s">
        <v>83</v>
      </c>
      <c r="Y13" s="478">
        <f t="shared" si="4"/>
        <v>2</v>
      </c>
      <c r="Z13" s="479"/>
      <c r="AA13" s="149"/>
      <c r="AB13" s="480" t="str">
        <f>B3</f>
        <v>Blecha Jan</v>
      </c>
      <c r="AC13" s="481"/>
      <c r="AD13" s="481"/>
      <c r="AE13" s="481"/>
      <c r="AF13" s="482"/>
    </row>
    <row r="14" spans="1:32" ht="16.5" thickBot="1">
      <c r="A14" s="496"/>
      <c r="B14" s="497"/>
      <c r="C14" s="150">
        <v>0</v>
      </c>
      <c r="D14" s="151">
        <v>3</v>
      </c>
      <c r="E14" s="521" t="str">
        <f>B5</f>
        <v>Grotzová Aneta</v>
      </c>
      <c r="F14" s="522"/>
      <c r="G14" s="522"/>
      <c r="H14" s="523"/>
      <c r="I14" s="151">
        <v>1</v>
      </c>
      <c r="J14" s="521" t="str">
        <f>B3</f>
        <v>Blecha Jan</v>
      </c>
      <c r="K14" s="522"/>
      <c r="L14" s="522"/>
      <c r="M14" s="522"/>
      <c r="N14" s="524"/>
      <c r="O14" s="167">
        <v>-2</v>
      </c>
      <c r="P14" s="168">
        <v>-3</v>
      </c>
      <c r="Q14" s="168">
        <v>-3</v>
      </c>
      <c r="R14" s="502"/>
      <c r="S14" s="502"/>
      <c r="T14" s="502"/>
      <c r="U14" s="502"/>
      <c r="V14" s="503"/>
      <c r="W14" s="214">
        <f t="shared" si="3"/>
        <v>0</v>
      </c>
      <c r="X14" s="209" t="s">
        <v>83</v>
      </c>
      <c r="Y14" s="491">
        <f t="shared" si="4"/>
        <v>3</v>
      </c>
      <c r="Z14" s="492"/>
      <c r="AA14" s="152"/>
      <c r="AB14" s="493" t="str">
        <f>B4</f>
        <v>Klouda František ml.</v>
      </c>
      <c r="AC14" s="494"/>
      <c r="AD14" s="494"/>
      <c r="AE14" s="494"/>
      <c r="AF14" s="495"/>
    </row>
    <row r="15" spans="1:32" ht="37.5" customHeight="1" thickTop="1" thickBo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25"/>
      <c r="AF15" s="102"/>
    </row>
    <row r="16" spans="1:32" ht="26.45" customHeight="1" thickTop="1" thickBot="1">
      <c r="A16" s="406" t="s">
        <v>72</v>
      </c>
      <c r="B16" s="407"/>
      <c r="C16" s="407"/>
      <c r="D16" s="407"/>
      <c r="E16" s="408" t="s">
        <v>82</v>
      </c>
      <c r="F16" s="409"/>
      <c r="G16" s="410">
        <f>Preslist!C4</f>
        <v>45584</v>
      </c>
      <c r="H16" s="411"/>
      <c r="I16" s="411"/>
      <c r="J16" s="412"/>
      <c r="K16" s="413" t="s">
        <v>222</v>
      </c>
      <c r="L16" s="414"/>
      <c r="M16" s="414"/>
      <c r="N16" s="414"/>
      <c r="O16" s="415"/>
      <c r="P16" s="416" t="s">
        <v>74</v>
      </c>
      <c r="Q16" s="417"/>
      <c r="R16" s="417"/>
      <c r="S16" s="418" t="s">
        <v>126</v>
      </c>
      <c r="T16" s="417"/>
      <c r="U16" s="417"/>
      <c r="V16" s="417"/>
      <c r="W16" s="417"/>
      <c r="X16" s="417"/>
      <c r="Y16" s="419"/>
      <c r="Z16" s="391" t="s">
        <v>75</v>
      </c>
      <c r="AA16" s="391"/>
      <c r="AB16" s="391"/>
      <c r="AC16" s="102"/>
      <c r="AD16" s="392"/>
      <c r="AE16" s="392"/>
      <c r="AF16" s="393"/>
    </row>
    <row r="17" spans="1:32" ht="25.5" thickTop="1" thickBot="1">
      <c r="A17" s="103" t="s">
        <v>76</v>
      </c>
      <c r="B17" s="394" t="s">
        <v>9</v>
      </c>
      <c r="C17" s="395"/>
      <c r="D17" s="395"/>
      <c r="E17" s="395"/>
      <c r="F17" s="395"/>
      <c r="G17" s="395"/>
      <c r="H17" s="395" t="s">
        <v>77</v>
      </c>
      <c r="I17" s="396"/>
      <c r="J17" s="397">
        <f>A18</f>
        <v>34</v>
      </c>
      <c r="K17" s="397"/>
      <c r="L17" s="397"/>
      <c r="M17" s="398">
        <f>A19</f>
        <v>41</v>
      </c>
      <c r="N17" s="397"/>
      <c r="O17" s="399"/>
      <c r="P17" s="397">
        <f>A20</f>
        <v>40</v>
      </c>
      <c r="Q17" s="397"/>
      <c r="R17" s="397"/>
      <c r="S17" s="398">
        <f>A21</f>
        <v>48</v>
      </c>
      <c r="T17" s="397"/>
      <c r="U17" s="397"/>
      <c r="V17" s="397"/>
      <c r="W17" s="400"/>
      <c r="X17" s="401" t="s">
        <v>78</v>
      </c>
      <c r="Y17" s="402"/>
      <c r="Z17" s="104" t="s">
        <v>79</v>
      </c>
      <c r="AA17" s="105" t="s">
        <v>80</v>
      </c>
      <c r="AB17" s="403" t="s">
        <v>81</v>
      </c>
      <c r="AC17" s="404"/>
      <c r="AD17" s="405"/>
      <c r="AE17" s="106" t="s">
        <v>82</v>
      </c>
      <c r="AF17" s="107" t="s">
        <v>79</v>
      </c>
    </row>
    <row r="18" spans="1:32" ht="21" thickTop="1">
      <c r="A18" s="108">
        <v>34</v>
      </c>
      <c r="B18" s="506" t="str">
        <f>VLOOKUP(A18,Preslist!A6:D106,3)</f>
        <v>Pastuch Jan ml.</v>
      </c>
      <c r="C18" s="506"/>
      <c r="D18" s="506"/>
      <c r="E18" s="506"/>
      <c r="F18" s="506"/>
      <c r="G18" s="506"/>
      <c r="H18" s="432" t="str">
        <f>VLOOKUP(A18,Preslist!A$6:D$91,4)</f>
        <v>TJ Dobřany</v>
      </c>
      <c r="I18" s="433"/>
      <c r="J18" s="391"/>
      <c r="K18" s="391"/>
      <c r="L18" s="391"/>
      <c r="M18" s="109">
        <f>W27</f>
        <v>1</v>
      </c>
      <c r="N18" s="110" t="s">
        <v>83</v>
      </c>
      <c r="O18" s="111">
        <f>Y27</f>
        <v>3</v>
      </c>
      <c r="P18" s="110">
        <f>Y29</f>
        <v>2</v>
      </c>
      <c r="Q18" s="110" t="s">
        <v>83</v>
      </c>
      <c r="R18" s="110">
        <f>W29</f>
        <v>3</v>
      </c>
      <c r="S18" s="434">
        <f>W24</f>
        <v>3</v>
      </c>
      <c r="T18" s="435"/>
      <c r="U18" s="110" t="s">
        <v>83</v>
      </c>
      <c r="V18" s="435">
        <f>Y24</f>
        <v>0</v>
      </c>
      <c r="W18" s="436"/>
      <c r="X18" s="420">
        <f>COUNTIF(M18,"=3")+COUNTIF(P18,"=3")+COUNTIF(S18,"=3")</f>
        <v>1</v>
      </c>
      <c r="Y18" s="421"/>
      <c r="Z18" s="112">
        <f>COUNTIF(O18,"=3")+COUNTIF(R18,"=3")+COUNTIF(V18,"=3")</f>
        <v>2</v>
      </c>
      <c r="AA18" s="113">
        <v>0</v>
      </c>
      <c r="AB18" s="289">
        <f>M18+P18+S18</f>
        <v>6</v>
      </c>
      <c r="AC18" s="296" t="s">
        <v>83</v>
      </c>
      <c r="AD18" s="297">
        <f>O18+R18+V18</f>
        <v>6</v>
      </c>
      <c r="AE18" s="114">
        <f>X18*2+Z18*1</f>
        <v>4</v>
      </c>
      <c r="AF18" s="115">
        <f>RANK(AE18,AE$3:AE$6)</f>
        <v>3</v>
      </c>
    </row>
    <row r="19" spans="1:32" ht="20.25">
      <c r="A19" s="116">
        <v>41</v>
      </c>
      <c r="B19" s="422" t="str">
        <f>VLOOKUP(A19,Preslist!A7:D107,3)</f>
        <v>Hoffmann Martin</v>
      </c>
      <c r="C19" s="422"/>
      <c r="D19" s="422"/>
      <c r="E19" s="422"/>
      <c r="F19" s="422"/>
      <c r="G19" s="422"/>
      <c r="H19" s="423" t="str">
        <f>VLOOKUP(A19,Preslist!A$6:D$91,4)</f>
        <v>TJ Sokol Plzeň V.</v>
      </c>
      <c r="I19" s="424"/>
      <c r="J19" s="117">
        <f>Y27</f>
        <v>3</v>
      </c>
      <c r="K19" s="118" t="s">
        <v>83</v>
      </c>
      <c r="L19" s="119">
        <f>W27</f>
        <v>1</v>
      </c>
      <c r="M19" s="425"/>
      <c r="N19" s="426"/>
      <c r="O19" s="427"/>
      <c r="P19" s="118">
        <f>W25</f>
        <v>1</v>
      </c>
      <c r="Q19" s="118" t="s">
        <v>83</v>
      </c>
      <c r="R19" s="118">
        <f>Y25</f>
        <v>3</v>
      </c>
      <c r="S19" s="425">
        <f>W28</f>
        <v>3</v>
      </c>
      <c r="T19" s="426"/>
      <c r="U19" s="118" t="s">
        <v>83</v>
      </c>
      <c r="V19" s="426">
        <f>Y28</f>
        <v>0</v>
      </c>
      <c r="W19" s="428"/>
      <c r="X19" s="429">
        <f>COUNTIF(J19,"=3")+COUNTIF(P19,"=3")+COUNTIF(S19,"=3")</f>
        <v>2</v>
      </c>
      <c r="Y19" s="430"/>
      <c r="Z19" s="120">
        <f>COUNTIF(L19,"=3")+COUNTIF(R19,"=3")+COUNTIF(V19,"=3")</f>
        <v>1</v>
      </c>
      <c r="AA19" s="121">
        <v>0</v>
      </c>
      <c r="AB19" s="294">
        <v>7</v>
      </c>
      <c r="AC19" s="291" t="s">
        <v>83</v>
      </c>
      <c r="AD19" s="293">
        <v>4</v>
      </c>
      <c r="AE19" s="122">
        <f t="shared" ref="AE19:AE21" si="5">X19*2+Z19*1</f>
        <v>5</v>
      </c>
      <c r="AF19" s="123">
        <f t="shared" ref="AF19:AF21" si="6">RANK(AE19,AE$3:AE$6)</f>
        <v>2</v>
      </c>
    </row>
    <row r="20" spans="1:32" ht="20.25">
      <c r="A20" s="116">
        <v>40</v>
      </c>
      <c r="B20" s="422" t="str">
        <f>VLOOKUP(A20,Preslist!A8:D108,3)</f>
        <v>Ligeza Tomáš</v>
      </c>
      <c r="C20" s="422"/>
      <c r="D20" s="422"/>
      <c r="E20" s="422"/>
      <c r="F20" s="422"/>
      <c r="G20" s="422"/>
      <c r="H20" s="423" t="str">
        <f>VLOOKUP(A20,Preslist!A$6:D$91,4)</f>
        <v>TJ Sokol Plzeň V.</v>
      </c>
      <c r="I20" s="424"/>
      <c r="J20" s="118">
        <f>W29</f>
        <v>3</v>
      </c>
      <c r="K20" s="118" t="s">
        <v>83</v>
      </c>
      <c r="L20" s="118">
        <f>Y29</f>
        <v>2</v>
      </c>
      <c r="M20" s="124">
        <f>Y25</f>
        <v>3</v>
      </c>
      <c r="N20" s="118" t="s">
        <v>83</v>
      </c>
      <c r="O20" s="119">
        <f>W25</f>
        <v>1</v>
      </c>
      <c r="P20" s="426"/>
      <c r="Q20" s="426"/>
      <c r="R20" s="426"/>
      <c r="S20" s="425">
        <f>Y26</f>
        <v>3</v>
      </c>
      <c r="T20" s="426"/>
      <c r="U20" s="118" t="s">
        <v>83</v>
      </c>
      <c r="V20" s="426">
        <f>W26</f>
        <v>0</v>
      </c>
      <c r="W20" s="428"/>
      <c r="X20" s="429">
        <f>COUNTIF(J20,"=3")+COUNTIF(M20,"=3")+COUNTIF(S20,"=3")</f>
        <v>3</v>
      </c>
      <c r="Y20" s="430"/>
      <c r="Z20" s="120">
        <f>COUNTIF(L20,"=3")+COUNTIF(O20,"=3")+COUNTIF(V20,"=3")</f>
        <v>0</v>
      </c>
      <c r="AA20" s="121">
        <v>0</v>
      </c>
      <c r="AB20" s="294">
        <v>9</v>
      </c>
      <c r="AC20" s="291" t="s">
        <v>83</v>
      </c>
      <c r="AD20" s="293">
        <v>3</v>
      </c>
      <c r="AE20" s="122">
        <f t="shared" si="5"/>
        <v>6</v>
      </c>
      <c r="AF20" s="123">
        <f t="shared" si="6"/>
        <v>1</v>
      </c>
    </row>
    <row r="21" spans="1:32" ht="21" thickBot="1">
      <c r="A21" s="126">
        <v>48</v>
      </c>
      <c r="B21" s="437" t="str">
        <f>VLOOKUP(A21,Preslist!A9:D109,3)</f>
        <v>Homolka Matyáš</v>
      </c>
      <c r="C21" s="437"/>
      <c r="D21" s="437"/>
      <c r="E21" s="437"/>
      <c r="F21" s="437"/>
      <c r="G21" s="437"/>
      <c r="H21" s="438" t="str">
        <f>VLOOKUP(A21,Preslist!A$6:D$91,4)</f>
        <v>TJ Sokol Kdyně</v>
      </c>
      <c r="I21" s="439"/>
      <c r="J21" s="127">
        <f>Y24</f>
        <v>0</v>
      </c>
      <c r="K21" s="127" t="s">
        <v>83</v>
      </c>
      <c r="L21" s="127">
        <f>W24</f>
        <v>3</v>
      </c>
      <c r="M21" s="128">
        <f>Y28</f>
        <v>0</v>
      </c>
      <c r="N21" s="127" t="s">
        <v>83</v>
      </c>
      <c r="O21" s="129">
        <f>W28</f>
        <v>3</v>
      </c>
      <c r="P21" s="127">
        <f>W26</f>
        <v>0</v>
      </c>
      <c r="Q21" s="127" t="s">
        <v>83</v>
      </c>
      <c r="R21" s="127">
        <f>Y26</f>
        <v>3</v>
      </c>
      <c r="S21" s="440"/>
      <c r="T21" s="441"/>
      <c r="U21" s="441"/>
      <c r="V21" s="441"/>
      <c r="W21" s="442"/>
      <c r="X21" s="443">
        <f>COUNTIF(J21,"=3")+COUNTIF(M21,"=3")+COUNTIF(P21,"=3")</f>
        <v>0</v>
      </c>
      <c r="Y21" s="444"/>
      <c r="Z21" s="130">
        <f>COUNTIF(L21,"=3")+COUNTIF(O21,"=3")+COUNTIF(R21,"=3")</f>
        <v>3</v>
      </c>
      <c r="AA21" s="131">
        <v>0</v>
      </c>
      <c r="AB21" s="301">
        <f t="shared" ref="AB21" si="7">M21+P21+S21</f>
        <v>0</v>
      </c>
      <c r="AC21" s="299" t="s">
        <v>83</v>
      </c>
      <c r="AD21" s="300">
        <v>9</v>
      </c>
      <c r="AE21" s="132">
        <f t="shared" si="5"/>
        <v>3</v>
      </c>
      <c r="AF21" s="133">
        <f t="shared" si="6"/>
        <v>4</v>
      </c>
    </row>
    <row r="22" spans="1:32" ht="21.75" thickTop="1" thickBot="1">
      <c r="A22" s="445" t="s">
        <v>84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7"/>
    </row>
    <row r="23" spans="1:32" ht="17.25" thickTop="1" thickBot="1">
      <c r="A23" s="448" t="s">
        <v>85</v>
      </c>
      <c r="B23" s="417"/>
      <c r="C23" s="134" t="s">
        <v>86</v>
      </c>
      <c r="D23" s="448" t="s">
        <v>87</v>
      </c>
      <c r="E23" s="417"/>
      <c r="F23" s="417"/>
      <c r="G23" s="417"/>
      <c r="H23" s="417"/>
      <c r="I23" s="417"/>
      <c r="J23" s="417"/>
      <c r="K23" s="417"/>
      <c r="L23" s="417"/>
      <c r="M23" s="417"/>
      <c r="N23" s="449"/>
      <c r="O23" s="135" t="s">
        <v>88</v>
      </c>
      <c r="P23" s="136" t="s">
        <v>89</v>
      </c>
      <c r="Q23" s="136" t="s">
        <v>90</v>
      </c>
      <c r="R23" s="463" t="s">
        <v>91</v>
      </c>
      <c r="S23" s="463"/>
      <c r="T23" s="463" t="s">
        <v>78</v>
      </c>
      <c r="U23" s="463"/>
      <c r="V23" s="464"/>
      <c r="W23" s="417" t="s">
        <v>92</v>
      </c>
      <c r="X23" s="417"/>
      <c r="Y23" s="391"/>
      <c r="Z23" s="391"/>
      <c r="AA23" s="448" t="s">
        <v>93</v>
      </c>
      <c r="AB23" s="417"/>
      <c r="AC23" s="417"/>
      <c r="AD23" s="417"/>
      <c r="AE23" s="417"/>
      <c r="AF23" s="449"/>
    </row>
    <row r="24" spans="1:32" ht="16.5" thickTop="1">
      <c r="A24" s="450"/>
      <c r="B24" s="451"/>
      <c r="C24" s="137">
        <v>0</v>
      </c>
      <c r="D24" s="138">
        <v>1</v>
      </c>
      <c r="E24" s="509" t="str">
        <f>B18</f>
        <v>Pastuch Jan ml.</v>
      </c>
      <c r="F24" s="510"/>
      <c r="G24" s="510"/>
      <c r="H24" s="511"/>
      <c r="I24" s="138">
        <v>4</v>
      </c>
      <c r="J24" s="509" t="str">
        <f>B21</f>
        <v>Homolka Matyáš</v>
      </c>
      <c r="K24" s="510"/>
      <c r="L24" s="510"/>
      <c r="M24" s="510"/>
      <c r="N24" s="512"/>
      <c r="O24" s="159">
        <v>5</v>
      </c>
      <c r="P24" s="160">
        <v>4</v>
      </c>
      <c r="Q24" s="160">
        <v>11</v>
      </c>
      <c r="R24" s="456"/>
      <c r="S24" s="456"/>
      <c r="T24" s="456"/>
      <c r="U24" s="456"/>
      <c r="V24" s="457"/>
      <c r="W24" s="215">
        <f>COUNTIF(O24:V24,"&gt;0")</f>
        <v>3</v>
      </c>
      <c r="X24" s="138" t="s">
        <v>83</v>
      </c>
      <c r="Y24" s="458">
        <f>COUNTIF(O24:V24,"&lt;0")</f>
        <v>0</v>
      </c>
      <c r="Z24" s="459"/>
      <c r="AA24" s="139"/>
      <c r="AB24" s="460" t="str">
        <f>B20</f>
        <v>Ligeza Tomáš</v>
      </c>
      <c r="AC24" s="461"/>
      <c r="AD24" s="461"/>
      <c r="AE24" s="461"/>
      <c r="AF24" s="462"/>
    </row>
    <row r="25" spans="1:32">
      <c r="A25" s="483"/>
      <c r="B25" s="484"/>
      <c r="C25" s="140">
        <v>0</v>
      </c>
      <c r="D25" s="141">
        <v>2</v>
      </c>
      <c r="E25" s="517" t="str">
        <f>B19</f>
        <v>Hoffmann Martin</v>
      </c>
      <c r="F25" s="518"/>
      <c r="G25" s="518"/>
      <c r="H25" s="519"/>
      <c r="I25" s="141">
        <v>3</v>
      </c>
      <c r="J25" s="517" t="str">
        <f>B20</f>
        <v>Ligeza Tomáš</v>
      </c>
      <c r="K25" s="518"/>
      <c r="L25" s="518"/>
      <c r="M25" s="518"/>
      <c r="N25" s="520"/>
      <c r="O25" s="161">
        <v>-10</v>
      </c>
      <c r="P25" s="162">
        <v>-7</v>
      </c>
      <c r="Q25" s="162">
        <v>13</v>
      </c>
      <c r="R25" s="489">
        <v>-9</v>
      </c>
      <c r="S25" s="489"/>
      <c r="T25" s="489"/>
      <c r="U25" s="489"/>
      <c r="V25" s="490"/>
      <c r="W25" s="142">
        <f t="shared" ref="W25:W29" si="8">COUNTIF(O25:V25,"&gt;0")</f>
        <v>1</v>
      </c>
      <c r="X25" s="141" t="s">
        <v>83</v>
      </c>
      <c r="Y25" s="465">
        <f t="shared" ref="Y25:Y29" si="9">COUNTIF(O25:V25,"&lt;0")</f>
        <v>3</v>
      </c>
      <c r="Z25" s="466"/>
      <c r="AA25" s="143"/>
      <c r="AB25" s="467" t="str">
        <f>B18</f>
        <v>Pastuch Jan ml.</v>
      </c>
      <c r="AC25" s="468"/>
      <c r="AD25" s="468"/>
      <c r="AE25" s="468"/>
      <c r="AF25" s="469"/>
    </row>
    <row r="26" spans="1:32">
      <c r="A26" s="470"/>
      <c r="B26" s="471"/>
      <c r="C26" s="144">
        <v>0</v>
      </c>
      <c r="D26" s="145">
        <v>4</v>
      </c>
      <c r="E26" s="513" t="str">
        <f>B21</f>
        <v>Homolka Matyáš</v>
      </c>
      <c r="F26" s="514"/>
      <c r="G26" s="514"/>
      <c r="H26" s="515"/>
      <c r="I26" s="145">
        <v>3</v>
      </c>
      <c r="J26" s="513" t="str">
        <f>B20</f>
        <v>Ligeza Tomáš</v>
      </c>
      <c r="K26" s="514"/>
      <c r="L26" s="514"/>
      <c r="M26" s="514"/>
      <c r="N26" s="516"/>
      <c r="O26" s="163">
        <v>-9</v>
      </c>
      <c r="P26" s="164">
        <v>-7</v>
      </c>
      <c r="Q26" s="164">
        <v>-6</v>
      </c>
      <c r="R26" s="476"/>
      <c r="S26" s="476"/>
      <c r="T26" s="476"/>
      <c r="U26" s="476"/>
      <c r="V26" s="477"/>
      <c r="W26" s="146">
        <f t="shared" si="8"/>
        <v>0</v>
      </c>
      <c r="X26" s="145" t="s">
        <v>83</v>
      </c>
      <c r="Y26" s="478">
        <f t="shared" si="9"/>
        <v>3</v>
      </c>
      <c r="Z26" s="479"/>
      <c r="AA26" s="147"/>
      <c r="AB26" s="480" t="str">
        <f>B19</f>
        <v>Hoffmann Martin</v>
      </c>
      <c r="AC26" s="481"/>
      <c r="AD26" s="481"/>
      <c r="AE26" s="481"/>
      <c r="AF26" s="482"/>
    </row>
    <row r="27" spans="1:32">
      <c r="A27" s="483"/>
      <c r="B27" s="484"/>
      <c r="C27" s="140">
        <v>0</v>
      </c>
      <c r="D27" s="141">
        <v>1</v>
      </c>
      <c r="E27" s="517" t="str">
        <f>B18</f>
        <v>Pastuch Jan ml.</v>
      </c>
      <c r="F27" s="518"/>
      <c r="G27" s="518"/>
      <c r="H27" s="519"/>
      <c r="I27" s="141">
        <v>2</v>
      </c>
      <c r="J27" s="517" t="str">
        <f>B19</f>
        <v>Hoffmann Martin</v>
      </c>
      <c r="K27" s="518"/>
      <c r="L27" s="518"/>
      <c r="M27" s="518"/>
      <c r="N27" s="520"/>
      <c r="O27" s="165">
        <v>-5</v>
      </c>
      <c r="P27" s="166">
        <v>-6</v>
      </c>
      <c r="Q27" s="166">
        <v>7</v>
      </c>
      <c r="R27" s="489">
        <v>-10</v>
      </c>
      <c r="S27" s="489"/>
      <c r="T27" s="489"/>
      <c r="U27" s="489"/>
      <c r="V27" s="490"/>
      <c r="W27" s="142">
        <f t="shared" si="8"/>
        <v>1</v>
      </c>
      <c r="X27" s="141" t="s">
        <v>83</v>
      </c>
      <c r="Y27" s="465">
        <f t="shared" si="9"/>
        <v>3</v>
      </c>
      <c r="Z27" s="466"/>
      <c r="AA27" s="148"/>
      <c r="AB27" s="467" t="str">
        <f>B21</f>
        <v>Homolka Matyáš</v>
      </c>
      <c r="AC27" s="468"/>
      <c r="AD27" s="468"/>
      <c r="AE27" s="468"/>
      <c r="AF27" s="469"/>
    </row>
    <row r="28" spans="1:32">
      <c r="A28" s="470"/>
      <c r="B28" s="471"/>
      <c r="C28" s="144">
        <v>0</v>
      </c>
      <c r="D28" s="145">
        <v>2</v>
      </c>
      <c r="E28" s="513" t="str">
        <f>B19</f>
        <v>Hoffmann Martin</v>
      </c>
      <c r="F28" s="514"/>
      <c r="G28" s="514"/>
      <c r="H28" s="515"/>
      <c r="I28" s="145">
        <v>4</v>
      </c>
      <c r="J28" s="513" t="str">
        <f>B21</f>
        <v>Homolka Matyáš</v>
      </c>
      <c r="K28" s="514"/>
      <c r="L28" s="514"/>
      <c r="M28" s="514"/>
      <c r="N28" s="516"/>
      <c r="O28" s="163">
        <v>3</v>
      </c>
      <c r="P28" s="164">
        <v>7</v>
      </c>
      <c r="Q28" s="164">
        <v>6</v>
      </c>
      <c r="R28" s="476"/>
      <c r="S28" s="476"/>
      <c r="T28" s="476"/>
      <c r="U28" s="476"/>
      <c r="V28" s="477"/>
      <c r="W28" s="146">
        <f t="shared" si="8"/>
        <v>3</v>
      </c>
      <c r="X28" s="145" t="s">
        <v>83</v>
      </c>
      <c r="Y28" s="478">
        <f t="shared" si="9"/>
        <v>0</v>
      </c>
      <c r="Z28" s="479"/>
      <c r="AA28" s="149"/>
      <c r="AB28" s="480" t="str">
        <f>B18</f>
        <v>Pastuch Jan ml.</v>
      </c>
      <c r="AC28" s="481"/>
      <c r="AD28" s="481"/>
      <c r="AE28" s="481"/>
      <c r="AF28" s="482"/>
    </row>
    <row r="29" spans="1:32" ht="16.5" thickBot="1">
      <c r="A29" s="496"/>
      <c r="B29" s="497"/>
      <c r="C29" s="150">
        <v>0</v>
      </c>
      <c r="D29" s="151">
        <v>3</v>
      </c>
      <c r="E29" s="521" t="str">
        <f>B20</f>
        <v>Ligeza Tomáš</v>
      </c>
      <c r="F29" s="522"/>
      <c r="G29" s="522"/>
      <c r="H29" s="523"/>
      <c r="I29" s="151">
        <v>1</v>
      </c>
      <c r="J29" s="521" t="str">
        <f>B18</f>
        <v>Pastuch Jan ml.</v>
      </c>
      <c r="K29" s="522"/>
      <c r="L29" s="522"/>
      <c r="M29" s="522"/>
      <c r="N29" s="524"/>
      <c r="O29" s="167">
        <v>-9</v>
      </c>
      <c r="P29" s="168">
        <v>3</v>
      </c>
      <c r="Q29" s="168">
        <v>-6</v>
      </c>
      <c r="R29" s="502">
        <v>4</v>
      </c>
      <c r="S29" s="502"/>
      <c r="T29" s="502">
        <v>7</v>
      </c>
      <c r="U29" s="502"/>
      <c r="V29" s="503"/>
      <c r="W29" s="214">
        <f t="shared" si="8"/>
        <v>3</v>
      </c>
      <c r="X29" s="209" t="s">
        <v>83</v>
      </c>
      <c r="Y29" s="491">
        <f t="shared" si="9"/>
        <v>2</v>
      </c>
      <c r="Z29" s="492"/>
      <c r="AA29" s="152"/>
      <c r="AB29" s="493" t="str">
        <f>B19</f>
        <v>Hoffmann Martin</v>
      </c>
      <c r="AC29" s="494"/>
      <c r="AD29" s="494"/>
      <c r="AE29" s="494"/>
      <c r="AF29" s="495"/>
    </row>
    <row r="30" spans="1:32" ht="117" customHeight="1" thickTop="1" thickBot="1">
      <c r="A30" s="155"/>
      <c r="B30" s="155"/>
      <c r="C30" s="156"/>
      <c r="D30" s="102"/>
      <c r="E30" s="156"/>
      <c r="F30" s="156"/>
      <c r="G30" s="156"/>
      <c r="H30" s="156"/>
      <c r="I30" s="102"/>
      <c r="J30" s="156"/>
      <c r="K30" s="156"/>
      <c r="L30" s="156"/>
      <c r="M30" s="156"/>
      <c r="N30" s="156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57"/>
      <c r="AB30" s="158"/>
      <c r="AC30" s="158"/>
      <c r="AD30" s="158"/>
      <c r="AE30" s="158"/>
      <c r="AF30" s="158"/>
    </row>
    <row r="31" spans="1:32" ht="26.45" customHeight="1" thickTop="1" thickBot="1">
      <c r="A31" s="406" t="s">
        <v>72</v>
      </c>
      <c r="B31" s="407"/>
      <c r="C31" s="407"/>
      <c r="D31" s="407"/>
      <c r="E31" s="408" t="s">
        <v>94</v>
      </c>
      <c r="F31" s="409"/>
      <c r="G31" s="410">
        <f>Preslist!C4</f>
        <v>45584</v>
      </c>
      <c r="H31" s="411"/>
      <c r="I31" s="411"/>
      <c r="J31" s="412"/>
      <c r="K31" s="413" t="s">
        <v>222</v>
      </c>
      <c r="L31" s="414"/>
      <c r="M31" s="414"/>
      <c r="N31" s="414"/>
      <c r="O31" s="415"/>
      <c r="P31" s="416" t="s">
        <v>74</v>
      </c>
      <c r="Q31" s="417"/>
      <c r="R31" s="417"/>
      <c r="S31" s="418" t="s">
        <v>126</v>
      </c>
      <c r="T31" s="417"/>
      <c r="U31" s="417"/>
      <c r="V31" s="417"/>
      <c r="W31" s="417"/>
      <c r="X31" s="417"/>
      <c r="Y31" s="419"/>
      <c r="Z31" s="391" t="s">
        <v>75</v>
      </c>
      <c r="AA31" s="391"/>
      <c r="AB31" s="391"/>
      <c r="AC31" s="102"/>
      <c r="AD31" s="392"/>
      <c r="AE31" s="392"/>
      <c r="AF31" s="393"/>
    </row>
    <row r="32" spans="1:32" ht="25.5" thickTop="1" thickBot="1">
      <c r="A32" s="103" t="s">
        <v>76</v>
      </c>
      <c r="B32" s="394" t="s">
        <v>9</v>
      </c>
      <c r="C32" s="395"/>
      <c r="D32" s="395"/>
      <c r="E32" s="395"/>
      <c r="F32" s="395"/>
      <c r="G32" s="395"/>
      <c r="H32" s="395" t="s">
        <v>77</v>
      </c>
      <c r="I32" s="396"/>
      <c r="J32" s="397">
        <f>A33</f>
        <v>35</v>
      </c>
      <c r="K32" s="397"/>
      <c r="L32" s="397"/>
      <c r="M32" s="398">
        <f>A34</f>
        <v>47</v>
      </c>
      <c r="N32" s="397"/>
      <c r="O32" s="399"/>
      <c r="P32" s="397">
        <f>A35</f>
        <v>37</v>
      </c>
      <c r="Q32" s="397"/>
      <c r="R32" s="397"/>
      <c r="S32" s="398">
        <f>A36</f>
        <v>43</v>
      </c>
      <c r="T32" s="397"/>
      <c r="U32" s="397"/>
      <c r="V32" s="397"/>
      <c r="W32" s="400"/>
      <c r="X32" s="401" t="s">
        <v>78</v>
      </c>
      <c r="Y32" s="402"/>
      <c r="Z32" s="104" t="s">
        <v>79</v>
      </c>
      <c r="AA32" s="105" t="s">
        <v>80</v>
      </c>
      <c r="AB32" s="403" t="s">
        <v>81</v>
      </c>
      <c r="AC32" s="404"/>
      <c r="AD32" s="405"/>
      <c r="AE32" s="106" t="s">
        <v>82</v>
      </c>
      <c r="AF32" s="107" t="s">
        <v>79</v>
      </c>
    </row>
    <row r="33" spans="1:35" ht="21" thickTop="1">
      <c r="A33" s="108">
        <v>35</v>
      </c>
      <c r="B33" s="506" t="str">
        <f>VLOOKUP(A33,Preslist!A6:D121,3)</f>
        <v>Dejmek Tomáš</v>
      </c>
      <c r="C33" s="506"/>
      <c r="D33" s="506"/>
      <c r="E33" s="506"/>
      <c r="F33" s="506"/>
      <c r="G33" s="506"/>
      <c r="H33" s="432" t="str">
        <f>VLOOKUP(A33,Preslist!A$6:D$91,4)</f>
        <v>TJ Nýřany</v>
      </c>
      <c r="I33" s="433"/>
      <c r="J33" s="391"/>
      <c r="K33" s="391"/>
      <c r="L33" s="391"/>
      <c r="M33" s="109">
        <f>W42</f>
        <v>3</v>
      </c>
      <c r="N33" s="110" t="s">
        <v>83</v>
      </c>
      <c r="O33" s="111">
        <f>Y42</f>
        <v>1</v>
      </c>
      <c r="P33" s="110">
        <f>Y44</f>
        <v>3</v>
      </c>
      <c r="Q33" s="110" t="s">
        <v>83</v>
      </c>
      <c r="R33" s="110">
        <f>W44</f>
        <v>1</v>
      </c>
      <c r="S33" s="434">
        <f>W39</f>
        <v>2</v>
      </c>
      <c r="T33" s="435"/>
      <c r="U33" s="110" t="s">
        <v>83</v>
      </c>
      <c r="V33" s="435">
        <f>Y39</f>
        <v>3</v>
      </c>
      <c r="W33" s="436"/>
      <c r="X33" s="420">
        <f>COUNTIF(M33,"=3")+COUNTIF(P33,"=3")+COUNTIF(S33,"=3")</f>
        <v>2</v>
      </c>
      <c r="Y33" s="421"/>
      <c r="Z33" s="112">
        <f>COUNTIF(O33,"=3")+COUNTIF(R33,"=3")+COUNTIF(V33,"=3")</f>
        <v>1</v>
      </c>
      <c r="AA33" s="113">
        <v>0</v>
      </c>
      <c r="AB33" s="289">
        <f>M33+P33+S33</f>
        <v>8</v>
      </c>
      <c r="AC33" s="296" t="s">
        <v>83</v>
      </c>
      <c r="AD33" s="297">
        <f>O33+R33+V33</f>
        <v>5</v>
      </c>
      <c r="AE33" s="114">
        <f>X33*2+Z33*1</f>
        <v>5</v>
      </c>
      <c r="AF33" s="115">
        <v>1</v>
      </c>
      <c r="AG33" s="317"/>
      <c r="AH33" s="317"/>
      <c r="AI33" s="317"/>
    </row>
    <row r="34" spans="1:35" ht="20.25">
      <c r="A34" s="116">
        <v>47</v>
      </c>
      <c r="B34" s="422" t="str">
        <f>VLOOKUP(A34,Preslist!A7:D122,3)</f>
        <v>Krysl Herman</v>
      </c>
      <c r="C34" s="422"/>
      <c r="D34" s="422"/>
      <c r="E34" s="422"/>
      <c r="F34" s="422"/>
      <c r="G34" s="422"/>
      <c r="H34" s="423" t="str">
        <f>VLOOKUP(A34,Preslist!A$6:D$91,4)</f>
        <v>TJ Sokol Plzeň V.</v>
      </c>
      <c r="I34" s="424"/>
      <c r="J34" s="117">
        <f>Y42</f>
        <v>1</v>
      </c>
      <c r="K34" s="118" t="s">
        <v>83</v>
      </c>
      <c r="L34" s="119">
        <f>W42</f>
        <v>3</v>
      </c>
      <c r="M34" s="425"/>
      <c r="N34" s="426"/>
      <c r="O34" s="427"/>
      <c r="P34" s="118">
        <f>W40</f>
        <v>2</v>
      </c>
      <c r="Q34" s="118" t="s">
        <v>83</v>
      </c>
      <c r="R34" s="118">
        <f>Y40</f>
        <v>3</v>
      </c>
      <c r="S34" s="425">
        <f>W43</f>
        <v>3</v>
      </c>
      <c r="T34" s="426"/>
      <c r="U34" s="118" t="s">
        <v>83</v>
      </c>
      <c r="V34" s="426">
        <f>Y43</f>
        <v>0</v>
      </c>
      <c r="W34" s="428"/>
      <c r="X34" s="429">
        <f>COUNTIF(J34,"=3")+COUNTIF(P34,"=3")+COUNTIF(S34,"=3")</f>
        <v>1</v>
      </c>
      <c r="Y34" s="430"/>
      <c r="Z34" s="120">
        <f>COUNTIF(L34,"=3")+COUNTIF(R34,"=3")+COUNTIF(V34,"=3")</f>
        <v>2</v>
      </c>
      <c r="AA34" s="121">
        <v>0</v>
      </c>
      <c r="AB34" s="294">
        <v>6</v>
      </c>
      <c r="AC34" s="291" t="s">
        <v>83</v>
      </c>
      <c r="AD34" s="293">
        <v>6</v>
      </c>
      <c r="AE34" s="122">
        <f t="shared" ref="AE34:AE36" si="10">X34*2+Z34*1</f>
        <v>4</v>
      </c>
      <c r="AF34" s="123">
        <f t="shared" ref="AF34:AF35" si="11">RANK(AE34,AE$3:AE$6)</f>
        <v>3</v>
      </c>
      <c r="AG34" s="317"/>
      <c r="AH34" s="317"/>
      <c r="AI34" s="317"/>
    </row>
    <row r="35" spans="1:35" ht="20.25">
      <c r="A35" s="116">
        <v>37</v>
      </c>
      <c r="B35" s="422" t="str">
        <f>VLOOKUP(A35,Preslist!A8:D123,3)</f>
        <v>Jaramillo Julie</v>
      </c>
      <c r="C35" s="422"/>
      <c r="D35" s="422"/>
      <c r="E35" s="422"/>
      <c r="F35" s="422"/>
      <c r="G35" s="422"/>
      <c r="H35" s="423" t="str">
        <f>VLOOKUP(A35,Preslist!A$6:D$91,4)</f>
        <v>TJ Sokol Plzeň V.</v>
      </c>
      <c r="I35" s="424"/>
      <c r="J35" s="118">
        <f>W44</f>
        <v>1</v>
      </c>
      <c r="K35" s="118" t="s">
        <v>83</v>
      </c>
      <c r="L35" s="118">
        <f>Y44</f>
        <v>3</v>
      </c>
      <c r="M35" s="124">
        <f>Y40</f>
        <v>3</v>
      </c>
      <c r="N35" s="118" t="s">
        <v>83</v>
      </c>
      <c r="O35" s="119">
        <f>W40</f>
        <v>2</v>
      </c>
      <c r="P35" s="426"/>
      <c r="Q35" s="426"/>
      <c r="R35" s="426"/>
      <c r="S35" s="425">
        <f>Y41</f>
        <v>3</v>
      </c>
      <c r="T35" s="426"/>
      <c r="U35" s="118" t="s">
        <v>83</v>
      </c>
      <c r="V35" s="426">
        <f>W41</f>
        <v>0</v>
      </c>
      <c r="W35" s="428"/>
      <c r="X35" s="429">
        <f>COUNTIF(J35,"=3")+COUNTIF(M35,"=3")+COUNTIF(S35,"=3")</f>
        <v>2</v>
      </c>
      <c r="Y35" s="430"/>
      <c r="Z35" s="120">
        <f>COUNTIF(L35,"=3")+COUNTIF(O35,"=3")+COUNTIF(V35,"=3")</f>
        <v>1</v>
      </c>
      <c r="AA35" s="121">
        <v>0</v>
      </c>
      <c r="AB35" s="294">
        <v>7</v>
      </c>
      <c r="AC35" s="291" t="s">
        <v>83</v>
      </c>
      <c r="AD35" s="293">
        <v>5</v>
      </c>
      <c r="AE35" s="122">
        <f t="shared" si="10"/>
        <v>5</v>
      </c>
      <c r="AF35" s="123">
        <f t="shared" si="11"/>
        <v>2</v>
      </c>
      <c r="AG35" s="317"/>
      <c r="AH35" s="317"/>
      <c r="AI35" s="317"/>
    </row>
    <row r="36" spans="1:35" ht="21" thickBot="1">
      <c r="A36" s="126">
        <v>43</v>
      </c>
      <c r="B36" s="437" t="str">
        <f>VLOOKUP(A36,Preslist!A9:D124,3)</f>
        <v>Kopecká Veronika</v>
      </c>
      <c r="C36" s="437"/>
      <c r="D36" s="437"/>
      <c r="E36" s="437"/>
      <c r="F36" s="437"/>
      <c r="G36" s="437"/>
      <c r="H36" s="438" t="str">
        <f>VLOOKUP(A36,Preslist!A$6:D$91,4)</f>
        <v>TJ Dobřany</v>
      </c>
      <c r="I36" s="439"/>
      <c r="J36" s="127">
        <f>Y39</f>
        <v>3</v>
      </c>
      <c r="K36" s="127" t="s">
        <v>83</v>
      </c>
      <c r="L36" s="127">
        <f>W39</f>
        <v>2</v>
      </c>
      <c r="M36" s="128">
        <f>Y43</f>
        <v>0</v>
      </c>
      <c r="N36" s="127" t="s">
        <v>83</v>
      </c>
      <c r="O36" s="129">
        <f>W43</f>
        <v>3</v>
      </c>
      <c r="P36" s="127">
        <f>W41</f>
        <v>0</v>
      </c>
      <c r="Q36" s="127" t="s">
        <v>83</v>
      </c>
      <c r="R36" s="127">
        <f>Y41</f>
        <v>3</v>
      </c>
      <c r="S36" s="440"/>
      <c r="T36" s="441"/>
      <c r="U36" s="441"/>
      <c r="V36" s="441"/>
      <c r="W36" s="442"/>
      <c r="X36" s="443">
        <f>COUNTIF(J36,"=3")+COUNTIF(M36,"=3")+COUNTIF(P36,"=3")</f>
        <v>1</v>
      </c>
      <c r="Y36" s="444"/>
      <c r="Z36" s="130">
        <f>COUNTIF(L36,"=3")+COUNTIF(O36,"=3")+COUNTIF(R36,"=3")</f>
        <v>2</v>
      </c>
      <c r="AA36" s="131">
        <v>0</v>
      </c>
      <c r="AB36" s="301">
        <v>3</v>
      </c>
      <c r="AC36" s="299" t="s">
        <v>83</v>
      </c>
      <c r="AD36" s="300">
        <v>8</v>
      </c>
      <c r="AE36" s="132">
        <f t="shared" si="10"/>
        <v>4</v>
      </c>
      <c r="AF36" s="133">
        <v>4</v>
      </c>
      <c r="AG36" s="317"/>
      <c r="AH36" s="317"/>
      <c r="AI36" s="317"/>
    </row>
    <row r="37" spans="1:35" ht="21.75" thickTop="1" thickBot="1">
      <c r="A37" s="445" t="s">
        <v>84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7"/>
    </row>
    <row r="38" spans="1:35" ht="17.25" thickTop="1" thickBot="1">
      <c r="A38" s="448" t="s">
        <v>85</v>
      </c>
      <c r="B38" s="417"/>
      <c r="C38" s="134" t="s">
        <v>86</v>
      </c>
      <c r="D38" s="448" t="s">
        <v>87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49"/>
      <c r="O38" s="135" t="s">
        <v>88</v>
      </c>
      <c r="P38" s="136" t="s">
        <v>89</v>
      </c>
      <c r="Q38" s="136" t="s">
        <v>90</v>
      </c>
      <c r="R38" s="463" t="s">
        <v>91</v>
      </c>
      <c r="S38" s="463"/>
      <c r="T38" s="463" t="s">
        <v>78</v>
      </c>
      <c r="U38" s="463"/>
      <c r="V38" s="464"/>
      <c r="W38" s="417" t="s">
        <v>92</v>
      </c>
      <c r="X38" s="417"/>
      <c r="Y38" s="391"/>
      <c r="Z38" s="391"/>
      <c r="AA38" s="448" t="s">
        <v>93</v>
      </c>
      <c r="AB38" s="417"/>
      <c r="AC38" s="417"/>
      <c r="AD38" s="417"/>
      <c r="AE38" s="417"/>
      <c r="AF38" s="449"/>
    </row>
    <row r="39" spans="1:35" ht="16.5" thickTop="1">
      <c r="A39" s="450"/>
      <c r="B39" s="451"/>
      <c r="C39" s="137">
        <v>0</v>
      </c>
      <c r="D39" s="138">
        <v>1</v>
      </c>
      <c r="E39" s="509" t="str">
        <f>B33</f>
        <v>Dejmek Tomáš</v>
      </c>
      <c r="F39" s="510"/>
      <c r="G39" s="510"/>
      <c r="H39" s="511"/>
      <c r="I39" s="138">
        <v>4</v>
      </c>
      <c r="J39" s="509" t="str">
        <f>B36</f>
        <v>Kopecká Veronika</v>
      </c>
      <c r="K39" s="510"/>
      <c r="L39" s="510"/>
      <c r="M39" s="510"/>
      <c r="N39" s="512"/>
      <c r="O39" s="159">
        <v>10</v>
      </c>
      <c r="P39" s="160">
        <v>6</v>
      </c>
      <c r="Q39" s="160">
        <v>-9</v>
      </c>
      <c r="R39" s="456">
        <v>-11</v>
      </c>
      <c r="S39" s="456"/>
      <c r="T39" s="456">
        <v>-6</v>
      </c>
      <c r="U39" s="456"/>
      <c r="V39" s="457"/>
      <c r="W39" s="215">
        <f>COUNTIF(O39:V39,"&gt;0")</f>
        <v>2</v>
      </c>
      <c r="X39" s="138" t="s">
        <v>83</v>
      </c>
      <c r="Y39" s="458">
        <f>COUNTIF(O39:V39,"&lt;0")</f>
        <v>3</v>
      </c>
      <c r="Z39" s="459"/>
      <c r="AA39" s="139"/>
      <c r="AB39" s="460" t="str">
        <f>B35</f>
        <v>Jaramillo Julie</v>
      </c>
      <c r="AC39" s="461"/>
      <c r="AD39" s="461"/>
      <c r="AE39" s="461"/>
      <c r="AF39" s="462"/>
    </row>
    <row r="40" spans="1:35">
      <c r="A40" s="483"/>
      <c r="B40" s="484"/>
      <c r="C40" s="140">
        <v>0</v>
      </c>
      <c r="D40" s="141">
        <v>2</v>
      </c>
      <c r="E40" s="517" t="str">
        <f>B34</f>
        <v>Krysl Herman</v>
      </c>
      <c r="F40" s="518"/>
      <c r="G40" s="518"/>
      <c r="H40" s="519"/>
      <c r="I40" s="141">
        <v>3</v>
      </c>
      <c r="J40" s="517" t="str">
        <f>B35</f>
        <v>Jaramillo Julie</v>
      </c>
      <c r="K40" s="518"/>
      <c r="L40" s="518"/>
      <c r="M40" s="518"/>
      <c r="N40" s="520"/>
      <c r="O40" s="161">
        <v>5</v>
      </c>
      <c r="P40" s="162">
        <v>8</v>
      </c>
      <c r="Q40" s="162">
        <v>-8</v>
      </c>
      <c r="R40" s="489">
        <v>-9</v>
      </c>
      <c r="S40" s="489"/>
      <c r="T40" s="489">
        <v>-6</v>
      </c>
      <c r="U40" s="489"/>
      <c r="V40" s="490"/>
      <c r="W40" s="142">
        <f t="shared" ref="W40:W44" si="12">COUNTIF(O40:V40,"&gt;0")</f>
        <v>2</v>
      </c>
      <c r="X40" s="141" t="s">
        <v>83</v>
      </c>
      <c r="Y40" s="465">
        <f t="shared" ref="Y40:Y44" si="13">COUNTIF(O40:V40,"&lt;0")</f>
        <v>3</v>
      </c>
      <c r="Z40" s="466"/>
      <c r="AA40" s="143"/>
      <c r="AB40" s="467" t="str">
        <f>B33</f>
        <v>Dejmek Tomáš</v>
      </c>
      <c r="AC40" s="468"/>
      <c r="AD40" s="468"/>
      <c r="AE40" s="468"/>
      <c r="AF40" s="469"/>
    </row>
    <row r="41" spans="1:35">
      <c r="A41" s="470"/>
      <c r="B41" s="471"/>
      <c r="C41" s="144">
        <v>0</v>
      </c>
      <c r="D41" s="145">
        <v>4</v>
      </c>
      <c r="E41" s="513" t="str">
        <f>B36</f>
        <v>Kopecká Veronika</v>
      </c>
      <c r="F41" s="514"/>
      <c r="G41" s="514"/>
      <c r="H41" s="515"/>
      <c r="I41" s="145">
        <v>3</v>
      </c>
      <c r="J41" s="513" t="str">
        <f>B35</f>
        <v>Jaramillo Julie</v>
      </c>
      <c r="K41" s="514"/>
      <c r="L41" s="514"/>
      <c r="M41" s="514"/>
      <c r="N41" s="516"/>
      <c r="O41" s="163">
        <v>-10</v>
      </c>
      <c r="P41" s="164">
        <v>-9</v>
      </c>
      <c r="Q41" s="164">
        <v>-10</v>
      </c>
      <c r="R41" s="476"/>
      <c r="S41" s="476"/>
      <c r="T41" s="476"/>
      <c r="U41" s="476"/>
      <c r="V41" s="477"/>
      <c r="W41" s="146">
        <f t="shared" si="12"/>
        <v>0</v>
      </c>
      <c r="X41" s="145" t="s">
        <v>83</v>
      </c>
      <c r="Y41" s="533">
        <f t="shared" ref="Y41" si="14">COUNTIF(O41:V41,"&lt;0")</f>
        <v>3</v>
      </c>
      <c r="Z41" s="534"/>
      <c r="AA41" s="147"/>
      <c r="AB41" s="480" t="str">
        <f>B34</f>
        <v>Krysl Herman</v>
      </c>
      <c r="AC41" s="481"/>
      <c r="AD41" s="481"/>
      <c r="AE41" s="481"/>
      <c r="AF41" s="482"/>
    </row>
    <row r="42" spans="1:35">
      <c r="A42" s="483"/>
      <c r="B42" s="484"/>
      <c r="C42" s="140">
        <v>0</v>
      </c>
      <c r="D42" s="141">
        <v>1</v>
      </c>
      <c r="E42" s="517" t="str">
        <f>B33</f>
        <v>Dejmek Tomáš</v>
      </c>
      <c r="F42" s="518"/>
      <c r="G42" s="518"/>
      <c r="H42" s="519"/>
      <c r="I42" s="141">
        <v>2</v>
      </c>
      <c r="J42" s="517" t="str">
        <f>B34</f>
        <v>Krysl Herman</v>
      </c>
      <c r="K42" s="518"/>
      <c r="L42" s="518"/>
      <c r="M42" s="518"/>
      <c r="N42" s="520"/>
      <c r="O42" s="165">
        <v>7</v>
      </c>
      <c r="P42" s="166">
        <v>-8</v>
      </c>
      <c r="Q42" s="166">
        <v>9</v>
      </c>
      <c r="R42" s="489">
        <v>9</v>
      </c>
      <c r="S42" s="489"/>
      <c r="T42" s="489"/>
      <c r="U42" s="489"/>
      <c r="V42" s="490"/>
      <c r="W42" s="252">
        <f t="shared" si="12"/>
        <v>3</v>
      </c>
      <c r="X42" s="141" t="s">
        <v>83</v>
      </c>
      <c r="Y42" s="465">
        <f t="shared" si="13"/>
        <v>1</v>
      </c>
      <c r="Z42" s="466"/>
      <c r="AA42" s="148"/>
      <c r="AB42" s="467" t="str">
        <f>B36</f>
        <v>Kopecká Veronika</v>
      </c>
      <c r="AC42" s="468"/>
      <c r="AD42" s="468"/>
      <c r="AE42" s="468"/>
      <c r="AF42" s="469"/>
    </row>
    <row r="43" spans="1:35">
      <c r="A43" s="470"/>
      <c r="B43" s="471"/>
      <c r="C43" s="144">
        <v>0</v>
      </c>
      <c r="D43" s="145">
        <v>2</v>
      </c>
      <c r="E43" s="513" t="str">
        <f>B34</f>
        <v>Krysl Herman</v>
      </c>
      <c r="F43" s="514"/>
      <c r="G43" s="514"/>
      <c r="H43" s="515"/>
      <c r="I43" s="145">
        <v>4</v>
      </c>
      <c r="J43" s="513" t="str">
        <f>B36</f>
        <v>Kopecká Veronika</v>
      </c>
      <c r="K43" s="514"/>
      <c r="L43" s="514"/>
      <c r="M43" s="514"/>
      <c r="N43" s="516"/>
      <c r="O43" s="163">
        <v>3</v>
      </c>
      <c r="P43" s="164">
        <v>6</v>
      </c>
      <c r="Q43" s="164">
        <v>5</v>
      </c>
      <c r="R43" s="476"/>
      <c r="S43" s="476"/>
      <c r="T43" s="476"/>
      <c r="U43" s="476"/>
      <c r="V43" s="477"/>
      <c r="W43" s="251">
        <f t="shared" si="12"/>
        <v>3</v>
      </c>
      <c r="X43" s="145" t="s">
        <v>83</v>
      </c>
      <c r="Y43" s="478">
        <f t="shared" si="13"/>
        <v>0</v>
      </c>
      <c r="Z43" s="479"/>
      <c r="AA43" s="149"/>
      <c r="AB43" s="480" t="str">
        <f>B33</f>
        <v>Dejmek Tomáš</v>
      </c>
      <c r="AC43" s="481"/>
      <c r="AD43" s="481"/>
      <c r="AE43" s="481"/>
      <c r="AF43" s="482"/>
    </row>
    <row r="44" spans="1:35" ht="16.5" thickBot="1">
      <c r="A44" s="496"/>
      <c r="B44" s="497"/>
      <c r="C44" s="150">
        <v>0</v>
      </c>
      <c r="D44" s="151">
        <v>3</v>
      </c>
      <c r="E44" s="521" t="str">
        <f>B35</f>
        <v>Jaramillo Julie</v>
      </c>
      <c r="F44" s="522"/>
      <c r="G44" s="522"/>
      <c r="H44" s="523"/>
      <c r="I44" s="151">
        <v>1</v>
      </c>
      <c r="J44" s="521" t="str">
        <f>B33</f>
        <v>Dejmek Tomáš</v>
      </c>
      <c r="K44" s="522"/>
      <c r="L44" s="522"/>
      <c r="M44" s="522"/>
      <c r="N44" s="524"/>
      <c r="O44" s="167">
        <v>5</v>
      </c>
      <c r="P44" s="168">
        <v>-9</v>
      </c>
      <c r="Q44" s="168">
        <v>-3</v>
      </c>
      <c r="R44" s="502">
        <v>-9</v>
      </c>
      <c r="S44" s="502"/>
      <c r="T44" s="502"/>
      <c r="U44" s="502"/>
      <c r="V44" s="503"/>
      <c r="W44" s="214">
        <f t="shared" si="12"/>
        <v>1</v>
      </c>
      <c r="X44" s="209" t="s">
        <v>83</v>
      </c>
      <c r="Y44" s="491">
        <f t="shared" si="13"/>
        <v>3</v>
      </c>
      <c r="Z44" s="492"/>
      <c r="AA44" s="152"/>
      <c r="AB44" s="493" t="str">
        <f>B34</f>
        <v>Krysl Herman</v>
      </c>
      <c r="AC44" s="494"/>
      <c r="AD44" s="494"/>
      <c r="AE44" s="494"/>
      <c r="AF44" s="495"/>
    </row>
    <row r="45" spans="1:35" ht="37.5" customHeight="1" thickTop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5"/>
      <c r="AF45" s="102"/>
    </row>
    <row r="46" spans="1:35" ht="26.45" customHeight="1" thickTop="1" thickBot="1">
      <c r="A46" s="406" t="s">
        <v>72</v>
      </c>
      <c r="B46" s="407"/>
      <c r="C46" s="407"/>
      <c r="D46" s="407"/>
      <c r="E46" s="408" t="s">
        <v>95</v>
      </c>
      <c r="F46" s="409"/>
      <c r="G46" s="410">
        <f>Preslist!C4</f>
        <v>45584</v>
      </c>
      <c r="H46" s="411"/>
      <c r="I46" s="411"/>
      <c r="J46" s="412"/>
      <c r="K46" s="413" t="s">
        <v>222</v>
      </c>
      <c r="L46" s="414"/>
      <c r="M46" s="414"/>
      <c r="N46" s="414"/>
      <c r="O46" s="415"/>
      <c r="P46" s="416" t="s">
        <v>74</v>
      </c>
      <c r="Q46" s="417"/>
      <c r="R46" s="417"/>
      <c r="S46" s="418" t="s">
        <v>126</v>
      </c>
      <c r="T46" s="417"/>
      <c r="U46" s="417"/>
      <c r="V46" s="417"/>
      <c r="W46" s="417"/>
      <c r="X46" s="417"/>
      <c r="Y46" s="419"/>
      <c r="Z46" s="391" t="s">
        <v>75</v>
      </c>
      <c r="AA46" s="391"/>
      <c r="AB46" s="391"/>
      <c r="AC46" s="102"/>
      <c r="AD46" s="392"/>
      <c r="AE46" s="392"/>
      <c r="AF46" s="393"/>
    </row>
    <row r="47" spans="1:35" ht="25.5" thickTop="1" thickBot="1">
      <c r="A47" s="103" t="s">
        <v>76</v>
      </c>
      <c r="B47" s="394" t="s">
        <v>9</v>
      </c>
      <c r="C47" s="395"/>
      <c r="D47" s="395"/>
      <c r="E47" s="395"/>
      <c r="F47" s="395"/>
      <c r="G47" s="395"/>
      <c r="H47" s="395" t="s">
        <v>77</v>
      </c>
      <c r="I47" s="396"/>
      <c r="J47" s="397">
        <f>A48</f>
        <v>36</v>
      </c>
      <c r="K47" s="397"/>
      <c r="L47" s="397"/>
      <c r="M47" s="398">
        <f>A49</f>
        <v>42</v>
      </c>
      <c r="N47" s="397"/>
      <c r="O47" s="399"/>
      <c r="P47" s="397">
        <f>A50</f>
        <v>38</v>
      </c>
      <c r="Q47" s="397"/>
      <c r="R47" s="397"/>
      <c r="S47" s="398">
        <f>A51</f>
        <v>46</v>
      </c>
      <c r="T47" s="397"/>
      <c r="U47" s="397"/>
      <c r="V47" s="397"/>
      <c r="W47" s="400"/>
      <c r="X47" s="401" t="s">
        <v>78</v>
      </c>
      <c r="Y47" s="402"/>
      <c r="Z47" s="104" t="s">
        <v>79</v>
      </c>
      <c r="AA47" s="105" t="s">
        <v>80</v>
      </c>
      <c r="AB47" s="403" t="s">
        <v>81</v>
      </c>
      <c r="AC47" s="404"/>
      <c r="AD47" s="405"/>
      <c r="AE47" s="106" t="s">
        <v>82</v>
      </c>
      <c r="AF47" s="107" t="s">
        <v>79</v>
      </c>
    </row>
    <row r="48" spans="1:35" ht="21" thickTop="1">
      <c r="A48" s="108">
        <v>36</v>
      </c>
      <c r="B48" s="431" t="str">
        <f>VLOOKUP(A48,Preslist!A6:D136,3)</f>
        <v>Hrotek Filip</v>
      </c>
      <c r="C48" s="431"/>
      <c r="D48" s="431"/>
      <c r="E48" s="431"/>
      <c r="F48" s="431"/>
      <c r="G48" s="431"/>
      <c r="H48" s="432" t="str">
        <f>VLOOKUP(A48,Preslist!A$6:D$91,4)</f>
        <v>SVČ RADOVÁNEK</v>
      </c>
      <c r="I48" s="433"/>
      <c r="J48" s="391"/>
      <c r="K48" s="391"/>
      <c r="L48" s="391"/>
      <c r="M48" s="109">
        <f>W57</f>
        <v>3</v>
      </c>
      <c r="N48" s="110" t="s">
        <v>83</v>
      </c>
      <c r="O48" s="111">
        <f>Y57</f>
        <v>0</v>
      </c>
      <c r="P48" s="110">
        <f>Y59</f>
        <v>3</v>
      </c>
      <c r="Q48" s="110" t="s">
        <v>83</v>
      </c>
      <c r="R48" s="110">
        <f>W59</f>
        <v>0</v>
      </c>
      <c r="S48" s="434">
        <f>W54</f>
        <v>3</v>
      </c>
      <c r="T48" s="435"/>
      <c r="U48" s="110" t="s">
        <v>83</v>
      </c>
      <c r="V48" s="435">
        <f>Y54</f>
        <v>0</v>
      </c>
      <c r="W48" s="436"/>
      <c r="X48" s="420">
        <f>COUNTIF(M48,"=3")+COUNTIF(P48,"=3")+COUNTIF(S48,"=3")</f>
        <v>3</v>
      </c>
      <c r="Y48" s="421"/>
      <c r="Z48" s="112">
        <f>COUNTIF(O48,"=3")+COUNTIF(R48,"=3")+COUNTIF(V48,"=3")</f>
        <v>0</v>
      </c>
      <c r="AA48" s="113">
        <v>0</v>
      </c>
      <c r="AB48" s="289">
        <f>M48+P48+S48</f>
        <v>9</v>
      </c>
      <c r="AC48" s="296" t="s">
        <v>83</v>
      </c>
      <c r="AD48" s="297">
        <f>O48+R48+V48</f>
        <v>0</v>
      </c>
      <c r="AE48" s="114">
        <f>X48*2+Z48*1</f>
        <v>6</v>
      </c>
      <c r="AF48" s="115">
        <f>RANK(AE48,AE$3:AE$6)</f>
        <v>1</v>
      </c>
      <c r="AG48" s="317"/>
      <c r="AH48" s="317"/>
      <c r="AI48" s="317"/>
    </row>
    <row r="49" spans="1:35" ht="20.25">
      <c r="A49" s="116">
        <v>42</v>
      </c>
      <c r="B49" s="422" t="str">
        <f>VLOOKUP(A49,Preslist!A7:D137,3)</f>
        <v>Hrabětová Kristýna</v>
      </c>
      <c r="C49" s="422"/>
      <c r="D49" s="422"/>
      <c r="E49" s="422"/>
      <c r="F49" s="422"/>
      <c r="G49" s="422"/>
      <c r="H49" s="423" t="str">
        <f>VLOOKUP(A49,Preslist!A$6:D$91,4)</f>
        <v>TJ Sokol Plzeň V.</v>
      </c>
      <c r="I49" s="424"/>
      <c r="J49" s="117">
        <f>Y57</f>
        <v>0</v>
      </c>
      <c r="K49" s="118" t="s">
        <v>83</v>
      </c>
      <c r="L49" s="119">
        <f>W57</f>
        <v>3</v>
      </c>
      <c r="M49" s="425"/>
      <c r="N49" s="426"/>
      <c r="O49" s="427"/>
      <c r="P49" s="118">
        <f>W55</f>
        <v>1</v>
      </c>
      <c r="Q49" s="118" t="s">
        <v>83</v>
      </c>
      <c r="R49" s="118">
        <f>Y55</f>
        <v>3</v>
      </c>
      <c r="S49" s="425">
        <f>W58</f>
        <v>0</v>
      </c>
      <c r="T49" s="426"/>
      <c r="U49" s="118" t="s">
        <v>83</v>
      </c>
      <c r="V49" s="426">
        <f>Y58</f>
        <v>3</v>
      </c>
      <c r="W49" s="428"/>
      <c r="X49" s="429">
        <f>COUNTIF(J49,"=3")+COUNTIF(P49,"=3")+COUNTIF(S49,"=3")</f>
        <v>0</v>
      </c>
      <c r="Y49" s="430"/>
      <c r="Z49" s="120">
        <f>COUNTIF(L49,"=3")+COUNTIF(R49,"=3")+COUNTIF(V49,"=3")</f>
        <v>3</v>
      </c>
      <c r="AA49" s="121">
        <v>0</v>
      </c>
      <c r="AB49" s="294">
        <f t="shared" ref="AB49:AB51" si="15">M49+P49+S49</f>
        <v>1</v>
      </c>
      <c r="AC49" s="291" t="s">
        <v>83</v>
      </c>
      <c r="AD49" s="293">
        <v>9</v>
      </c>
      <c r="AE49" s="122">
        <f t="shared" ref="AE49:AE51" si="16">X49*2+Z49*1</f>
        <v>3</v>
      </c>
      <c r="AF49" s="123">
        <f t="shared" ref="AF49:AF51" si="17">RANK(AE49,AE$3:AE$6)</f>
        <v>4</v>
      </c>
      <c r="AG49" s="317"/>
      <c r="AH49" s="317"/>
      <c r="AI49" s="317"/>
    </row>
    <row r="50" spans="1:35" ht="20.25">
      <c r="A50" s="116">
        <v>38</v>
      </c>
      <c r="B50" s="422" t="str">
        <f>VLOOKUP(A50,Preslist!A8:D138,3)</f>
        <v>Zoul Antonín</v>
      </c>
      <c r="C50" s="422"/>
      <c r="D50" s="422"/>
      <c r="E50" s="422"/>
      <c r="F50" s="422"/>
      <c r="G50" s="422"/>
      <c r="H50" s="423" t="str">
        <f>VLOOKUP(A50,Preslist!A$6:D$91,4)</f>
        <v>TJ Union Plzeň</v>
      </c>
      <c r="I50" s="424"/>
      <c r="J50" s="118">
        <f>W59</f>
        <v>0</v>
      </c>
      <c r="K50" s="118" t="s">
        <v>83</v>
      </c>
      <c r="L50" s="118">
        <f>Y59</f>
        <v>3</v>
      </c>
      <c r="M50" s="124">
        <f>Y55</f>
        <v>3</v>
      </c>
      <c r="N50" s="118" t="s">
        <v>83</v>
      </c>
      <c r="O50" s="119">
        <f>W55</f>
        <v>1</v>
      </c>
      <c r="P50" s="426"/>
      <c r="Q50" s="426"/>
      <c r="R50" s="426"/>
      <c r="S50" s="425">
        <f>Y56</f>
        <v>3</v>
      </c>
      <c r="T50" s="426"/>
      <c r="U50" s="118" t="s">
        <v>83</v>
      </c>
      <c r="V50" s="426">
        <f>W56</f>
        <v>0</v>
      </c>
      <c r="W50" s="428"/>
      <c r="X50" s="429">
        <f>COUNTIF(J50,"=3")+COUNTIF(M50,"=3")+COUNTIF(S50,"=3")</f>
        <v>2</v>
      </c>
      <c r="Y50" s="430"/>
      <c r="Z50" s="120">
        <f>COUNTIF(L50,"=3")+COUNTIF(O50,"=3")+COUNTIF(V50,"=3")</f>
        <v>1</v>
      </c>
      <c r="AA50" s="121">
        <v>0</v>
      </c>
      <c r="AB50" s="294">
        <f t="shared" si="15"/>
        <v>6</v>
      </c>
      <c r="AC50" s="291" t="s">
        <v>83</v>
      </c>
      <c r="AD50" s="293">
        <v>4</v>
      </c>
      <c r="AE50" s="122">
        <f t="shared" si="16"/>
        <v>5</v>
      </c>
      <c r="AF50" s="123">
        <f t="shared" si="17"/>
        <v>2</v>
      </c>
      <c r="AG50" s="317"/>
      <c r="AH50" s="317"/>
      <c r="AI50" s="317"/>
    </row>
    <row r="51" spans="1:35" ht="21" thickBot="1">
      <c r="A51" s="126">
        <v>46</v>
      </c>
      <c r="B51" s="437" t="str">
        <f>VLOOKUP(A51,Preslist!A9:D139,3)</f>
        <v>Krátký Vítek</v>
      </c>
      <c r="C51" s="437"/>
      <c r="D51" s="437"/>
      <c r="E51" s="437"/>
      <c r="F51" s="437"/>
      <c r="G51" s="437"/>
      <c r="H51" s="438" t="str">
        <f>VLOOKUP(A51,Preslist!A$6:D$91,4)</f>
        <v>TJ Nýřany</v>
      </c>
      <c r="I51" s="439"/>
      <c r="J51" s="127">
        <f>Y54</f>
        <v>0</v>
      </c>
      <c r="K51" s="127" t="s">
        <v>83</v>
      </c>
      <c r="L51" s="127">
        <f>W54</f>
        <v>3</v>
      </c>
      <c r="M51" s="128">
        <f>Y58</f>
        <v>3</v>
      </c>
      <c r="N51" s="127" t="s">
        <v>83</v>
      </c>
      <c r="O51" s="129">
        <f>W58</f>
        <v>0</v>
      </c>
      <c r="P51" s="127">
        <f>W56</f>
        <v>0</v>
      </c>
      <c r="Q51" s="127" t="s">
        <v>83</v>
      </c>
      <c r="R51" s="127">
        <f>Y56</f>
        <v>3</v>
      </c>
      <c r="S51" s="440"/>
      <c r="T51" s="441"/>
      <c r="U51" s="441"/>
      <c r="V51" s="441"/>
      <c r="W51" s="442"/>
      <c r="X51" s="443">
        <f>COUNTIF(J51,"=3")+COUNTIF(M51,"=3")+COUNTIF(P51,"=3")</f>
        <v>1</v>
      </c>
      <c r="Y51" s="444"/>
      <c r="Z51" s="130">
        <f>COUNTIF(L51,"=3")+COUNTIF(O51,"=3")+COUNTIF(R51,"=3")</f>
        <v>2</v>
      </c>
      <c r="AA51" s="131">
        <v>0</v>
      </c>
      <c r="AB51" s="301">
        <f t="shared" si="15"/>
        <v>3</v>
      </c>
      <c r="AC51" s="299" t="s">
        <v>83</v>
      </c>
      <c r="AD51" s="300">
        <v>6</v>
      </c>
      <c r="AE51" s="132">
        <f t="shared" si="16"/>
        <v>4</v>
      </c>
      <c r="AF51" s="133">
        <f t="shared" si="17"/>
        <v>3</v>
      </c>
      <c r="AG51" s="317"/>
      <c r="AH51" s="317"/>
      <c r="AI51" s="317"/>
    </row>
    <row r="52" spans="1:35" ht="21.75" thickTop="1" thickBot="1">
      <c r="A52" s="445" t="s">
        <v>84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7"/>
    </row>
    <row r="53" spans="1:35" ht="17.25" thickTop="1" thickBot="1">
      <c r="A53" s="448" t="s">
        <v>85</v>
      </c>
      <c r="B53" s="417"/>
      <c r="C53" s="134" t="s">
        <v>86</v>
      </c>
      <c r="D53" s="448" t="s">
        <v>87</v>
      </c>
      <c r="E53" s="417"/>
      <c r="F53" s="417"/>
      <c r="G53" s="417"/>
      <c r="H53" s="417"/>
      <c r="I53" s="417"/>
      <c r="J53" s="417"/>
      <c r="K53" s="417"/>
      <c r="L53" s="417"/>
      <c r="M53" s="417"/>
      <c r="N53" s="449"/>
      <c r="O53" s="135" t="s">
        <v>88</v>
      </c>
      <c r="P53" s="136" t="s">
        <v>89</v>
      </c>
      <c r="Q53" s="136" t="s">
        <v>90</v>
      </c>
      <c r="R53" s="463" t="s">
        <v>91</v>
      </c>
      <c r="S53" s="463"/>
      <c r="T53" s="463" t="s">
        <v>78</v>
      </c>
      <c r="U53" s="463"/>
      <c r="V53" s="464"/>
      <c r="W53" s="417" t="s">
        <v>92</v>
      </c>
      <c r="X53" s="417"/>
      <c r="Y53" s="391"/>
      <c r="Z53" s="391"/>
      <c r="AA53" s="448" t="s">
        <v>93</v>
      </c>
      <c r="AB53" s="417"/>
      <c r="AC53" s="417"/>
      <c r="AD53" s="417"/>
      <c r="AE53" s="417"/>
      <c r="AF53" s="449"/>
    </row>
    <row r="54" spans="1:35" ht="16.5" thickTop="1">
      <c r="A54" s="450"/>
      <c r="B54" s="451"/>
      <c r="C54" s="137">
        <v>0</v>
      </c>
      <c r="D54" s="138">
        <v>1</v>
      </c>
      <c r="E54" s="509" t="str">
        <f>B48</f>
        <v>Hrotek Filip</v>
      </c>
      <c r="F54" s="510"/>
      <c r="G54" s="510"/>
      <c r="H54" s="511"/>
      <c r="I54" s="138">
        <v>4</v>
      </c>
      <c r="J54" s="509" t="str">
        <f>B51</f>
        <v>Krátký Vítek</v>
      </c>
      <c r="K54" s="510"/>
      <c r="L54" s="510"/>
      <c r="M54" s="510"/>
      <c r="N54" s="512"/>
      <c r="O54" s="159">
        <v>8</v>
      </c>
      <c r="P54" s="160">
        <v>9</v>
      </c>
      <c r="Q54" s="160">
        <v>4</v>
      </c>
      <c r="R54" s="456"/>
      <c r="S54" s="456"/>
      <c r="T54" s="456"/>
      <c r="U54" s="456"/>
      <c r="V54" s="457"/>
      <c r="W54" s="215">
        <f>COUNTIF(O54:V54,"&gt;0")</f>
        <v>3</v>
      </c>
      <c r="X54" s="138" t="s">
        <v>83</v>
      </c>
      <c r="Y54" s="458">
        <f>COUNTIF(O54:V54,"&lt;0")</f>
        <v>0</v>
      </c>
      <c r="Z54" s="459"/>
      <c r="AA54" s="139"/>
      <c r="AB54" s="460" t="str">
        <f>B50</f>
        <v>Zoul Antonín</v>
      </c>
      <c r="AC54" s="461"/>
      <c r="AD54" s="461"/>
      <c r="AE54" s="461"/>
      <c r="AF54" s="462"/>
    </row>
    <row r="55" spans="1:35">
      <c r="A55" s="483"/>
      <c r="B55" s="484"/>
      <c r="C55" s="140">
        <v>0</v>
      </c>
      <c r="D55" s="141">
        <v>2</v>
      </c>
      <c r="E55" s="517" t="str">
        <f>B49</f>
        <v>Hrabětová Kristýna</v>
      </c>
      <c r="F55" s="518"/>
      <c r="G55" s="518"/>
      <c r="H55" s="519"/>
      <c r="I55" s="141">
        <v>3</v>
      </c>
      <c r="J55" s="517" t="str">
        <f>B50</f>
        <v>Zoul Antonín</v>
      </c>
      <c r="K55" s="518"/>
      <c r="L55" s="518"/>
      <c r="M55" s="518"/>
      <c r="N55" s="520"/>
      <c r="O55" s="161">
        <v>9</v>
      </c>
      <c r="P55" s="162">
        <v>-6</v>
      </c>
      <c r="Q55" s="162">
        <v>-3</v>
      </c>
      <c r="R55" s="489">
        <v>-5</v>
      </c>
      <c r="S55" s="489"/>
      <c r="T55" s="489"/>
      <c r="U55" s="489"/>
      <c r="V55" s="490"/>
      <c r="W55" s="142">
        <f t="shared" ref="W55:W59" si="18">COUNTIF(O55:V55,"&gt;0")</f>
        <v>1</v>
      </c>
      <c r="X55" s="141" t="s">
        <v>83</v>
      </c>
      <c r="Y55" s="465">
        <f t="shared" ref="Y55:Y59" si="19">COUNTIF(O55:V55,"&lt;0")</f>
        <v>3</v>
      </c>
      <c r="Z55" s="466"/>
      <c r="AA55" s="143"/>
      <c r="AB55" s="467" t="str">
        <f>B48</f>
        <v>Hrotek Filip</v>
      </c>
      <c r="AC55" s="468"/>
      <c r="AD55" s="468"/>
      <c r="AE55" s="468"/>
      <c r="AF55" s="469"/>
    </row>
    <row r="56" spans="1:35" ht="15" customHeight="1">
      <c r="A56" s="470"/>
      <c r="B56" s="471"/>
      <c r="C56" s="144">
        <v>0</v>
      </c>
      <c r="D56" s="145">
        <v>4</v>
      </c>
      <c r="E56" s="513" t="str">
        <f>B51</f>
        <v>Krátký Vítek</v>
      </c>
      <c r="F56" s="514"/>
      <c r="G56" s="514"/>
      <c r="H56" s="515"/>
      <c r="I56" s="145">
        <v>3</v>
      </c>
      <c r="J56" s="513" t="str">
        <f>B50</f>
        <v>Zoul Antonín</v>
      </c>
      <c r="K56" s="514"/>
      <c r="L56" s="514"/>
      <c r="M56" s="514"/>
      <c r="N56" s="516"/>
      <c r="O56" s="163">
        <v>-10</v>
      </c>
      <c r="P56" s="164">
        <v>-7</v>
      </c>
      <c r="Q56" s="164">
        <v>-4</v>
      </c>
      <c r="R56" s="476"/>
      <c r="S56" s="476"/>
      <c r="T56" s="476"/>
      <c r="U56" s="476"/>
      <c r="V56" s="477"/>
      <c r="W56" s="146">
        <f t="shared" si="18"/>
        <v>0</v>
      </c>
      <c r="X56" s="145" t="s">
        <v>83</v>
      </c>
      <c r="Y56" s="478">
        <f t="shared" si="19"/>
        <v>3</v>
      </c>
      <c r="Z56" s="479"/>
      <c r="AA56" s="147"/>
      <c r="AB56" s="480" t="str">
        <f>B49</f>
        <v>Hrabětová Kristýna</v>
      </c>
      <c r="AC56" s="481"/>
      <c r="AD56" s="481"/>
      <c r="AE56" s="481"/>
      <c r="AF56" s="482"/>
    </row>
    <row r="57" spans="1:35">
      <c r="A57" s="483"/>
      <c r="B57" s="484"/>
      <c r="C57" s="140">
        <v>0</v>
      </c>
      <c r="D57" s="141">
        <v>1</v>
      </c>
      <c r="E57" s="517" t="str">
        <f>B48</f>
        <v>Hrotek Filip</v>
      </c>
      <c r="F57" s="518"/>
      <c r="G57" s="518"/>
      <c r="H57" s="519"/>
      <c r="I57" s="141">
        <v>2</v>
      </c>
      <c r="J57" s="517" t="str">
        <f>B49</f>
        <v>Hrabětová Kristýna</v>
      </c>
      <c r="K57" s="518"/>
      <c r="L57" s="518"/>
      <c r="M57" s="518"/>
      <c r="N57" s="520"/>
      <c r="O57" s="165">
        <v>6</v>
      </c>
      <c r="P57" s="166">
        <v>8</v>
      </c>
      <c r="Q57" s="166">
        <v>8</v>
      </c>
      <c r="R57" s="489"/>
      <c r="S57" s="489"/>
      <c r="T57" s="489"/>
      <c r="U57" s="489"/>
      <c r="V57" s="490"/>
      <c r="W57" s="142">
        <f t="shared" si="18"/>
        <v>3</v>
      </c>
      <c r="X57" s="141" t="s">
        <v>83</v>
      </c>
      <c r="Y57" s="465">
        <f t="shared" si="19"/>
        <v>0</v>
      </c>
      <c r="Z57" s="466"/>
      <c r="AA57" s="148"/>
      <c r="AB57" s="467" t="str">
        <f>B51</f>
        <v>Krátký Vítek</v>
      </c>
      <c r="AC57" s="468"/>
      <c r="AD57" s="468"/>
      <c r="AE57" s="468"/>
      <c r="AF57" s="469"/>
    </row>
    <row r="58" spans="1:35">
      <c r="A58" s="470"/>
      <c r="B58" s="471"/>
      <c r="C58" s="144">
        <v>0</v>
      </c>
      <c r="D58" s="145">
        <v>2</v>
      </c>
      <c r="E58" s="513" t="str">
        <f>B49</f>
        <v>Hrabětová Kristýna</v>
      </c>
      <c r="F58" s="514"/>
      <c r="G58" s="514"/>
      <c r="H58" s="515"/>
      <c r="I58" s="145">
        <v>4</v>
      </c>
      <c r="J58" s="513" t="str">
        <f>B51</f>
        <v>Krátký Vítek</v>
      </c>
      <c r="K58" s="514"/>
      <c r="L58" s="514"/>
      <c r="M58" s="514"/>
      <c r="N58" s="516"/>
      <c r="O58" s="163">
        <v>-4</v>
      </c>
      <c r="P58" s="164">
        <v>-6</v>
      </c>
      <c r="Q58" s="164">
        <v>-2</v>
      </c>
      <c r="R58" s="476"/>
      <c r="S58" s="476"/>
      <c r="T58" s="476"/>
      <c r="U58" s="476"/>
      <c r="V58" s="477"/>
      <c r="W58" s="146">
        <f t="shared" si="18"/>
        <v>0</v>
      </c>
      <c r="X58" s="145" t="s">
        <v>83</v>
      </c>
      <c r="Y58" s="478">
        <f t="shared" si="19"/>
        <v>3</v>
      </c>
      <c r="Z58" s="479"/>
      <c r="AA58" s="149"/>
      <c r="AB58" s="480" t="str">
        <f>B48</f>
        <v>Hrotek Filip</v>
      </c>
      <c r="AC58" s="481"/>
      <c r="AD58" s="481"/>
      <c r="AE58" s="481"/>
      <c r="AF58" s="482"/>
    </row>
    <row r="59" spans="1:35" ht="16.5" thickBot="1">
      <c r="A59" s="496"/>
      <c r="B59" s="497"/>
      <c r="C59" s="150">
        <v>0</v>
      </c>
      <c r="D59" s="151">
        <v>3</v>
      </c>
      <c r="E59" s="521" t="str">
        <f>B50</f>
        <v>Zoul Antonín</v>
      </c>
      <c r="F59" s="522"/>
      <c r="G59" s="522"/>
      <c r="H59" s="523"/>
      <c r="I59" s="151">
        <v>1</v>
      </c>
      <c r="J59" s="521" t="str">
        <f>B48</f>
        <v>Hrotek Filip</v>
      </c>
      <c r="K59" s="522"/>
      <c r="L59" s="522"/>
      <c r="M59" s="522"/>
      <c r="N59" s="524"/>
      <c r="O59" s="167">
        <v>-6</v>
      </c>
      <c r="P59" s="168">
        <v>-7</v>
      </c>
      <c r="Q59" s="168">
        <v>-8</v>
      </c>
      <c r="R59" s="502"/>
      <c r="S59" s="502"/>
      <c r="T59" s="502"/>
      <c r="U59" s="502"/>
      <c r="V59" s="503"/>
      <c r="W59" s="214">
        <f t="shared" si="18"/>
        <v>0</v>
      </c>
      <c r="X59" s="209" t="s">
        <v>83</v>
      </c>
      <c r="Y59" s="491">
        <f t="shared" si="19"/>
        <v>3</v>
      </c>
      <c r="Z59" s="492"/>
      <c r="AA59" s="152"/>
      <c r="AB59" s="493" t="str">
        <f>B49</f>
        <v>Hrabětová Kristýna</v>
      </c>
      <c r="AC59" s="494"/>
      <c r="AD59" s="494"/>
      <c r="AE59" s="494"/>
      <c r="AF59" s="495"/>
    </row>
    <row r="60" spans="1:35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A3:AF3 G1 A12:N12 A11:N11 AC11:AF11 A14:N14 A13:N13 AC13:AF13 G16 A18:AA18 A26:N26 A25:N25 AC25:AF25 A29:N29 A27:N27 AC27:AF27 G31 A33:AA33 A48:AA48 A52:AF53 B50:AA50 A7:AF8 B5:AA5 B49:AA49 B4:AA4 B51:AA51 A37:AF38 B36:AA36 A24:N24 W24:AA24 A10:N10 A9:N9 W9:AA9 W10:AA10 W25:AA25 A42:N42 A39:N39 W39:AA39 A40:N40 W40:AA40 A59:N59 A54:N54 W54:AA54 W11:AA11 W26:AA26 A44:N44 A43:N43 AA43 A55:N55 W55:AA55 A41:N41 AA41 W27:AA27 W12:AA12 W13:AA13 AA42 A56:N56 W56:AA56 A57:N57 W57:AA57 A28:N28 W28:AA28 W14:AA14 W29:AA29 W44:AA44 A58:N58 W58:AA58 W59:AA59 J2:W2 J17:W17 J32:W32 G46 J47:W47 W41 B6:AA6 A22:AF23 B21:AA21 B35:AA35 AC9:AF9 AC10:AF10 AC12:AF12 AC14:AF14 AC24:AF24 AC26:AF26 AC28:AF28 AC29:AF29 AC39:AF39 AC40:AF40 AC41:AF41 AC42:AF42 AC43:AF43 AC44:AF44 AC54:AF54 AC55:AF55 AC56:AF56 AC57:AF57 AC58:AF58 AC59:AF59 AE49 AE50 AE51 B34:AA34 AE34 AE35 AE36 B19:AA19 AE19 B20:AA20 AE20 AE21 AE4:AF4 AE5:AF5 AE6:AF6 AE18 AE33 AE4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7" zoomScaleNormal="100" workbookViewId="0">
      <selection activeCell="G49" sqref="G49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1" ht="12.75" customHeight="1">
      <c r="A1" s="205"/>
      <c r="B1" s="206"/>
      <c r="C1" s="525" t="s">
        <v>127</v>
      </c>
      <c r="D1" s="525"/>
      <c r="E1" s="205"/>
      <c r="F1" s="204"/>
      <c r="G1" s="203"/>
      <c r="H1" s="177"/>
      <c r="I1" s="177"/>
    </row>
    <row r="2" spans="1:11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1" ht="12.75" customHeight="1">
      <c r="A3" s="171"/>
      <c r="B3" s="198" t="s">
        <v>68</v>
      </c>
      <c r="C3" s="171"/>
      <c r="D3" s="171"/>
      <c r="E3" s="171"/>
      <c r="F3" s="171"/>
      <c r="G3" s="177"/>
      <c r="H3" s="177"/>
      <c r="I3" s="177"/>
      <c r="J3" s="177"/>
      <c r="K3" s="202"/>
    </row>
    <row r="4" spans="1:11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1" ht="12.75" customHeight="1">
      <c r="A5" s="172">
        <v>1</v>
      </c>
      <c r="B5" s="182"/>
      <c r="C5" s="186" t="s">
        <v>68</v>
      </c>
      <c r="D5" s="181" t="s">
        <v>158</v>
      </c>
      <c r="E5" s="171"/>
      <c r="F5" s="171"/>
      <c r="G5" s="177"/>
      <c r="H5" s="177"/>
      <c r="I5" s="177"/>
      <c r="J5" s="177"/>
    </row>
    <row r="6" spans="1:11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1" ht="12.75" customHeight="1">
      <c r="A7" s="172"/>
      <c r="B7" s="197" t="s">
        <v>41</v>
      </c>
      <c r="C7" s="200"/>
      <c r="D7" s="171"/>
      <c r="E7" s="171"/>
      <c r="F7" s="171"/>
      <c r="G7" s="177"/>
      <c r="H7" s="177"/>
      <c r="I7" s="177"/>
      <c r="J7" s="177"/>
    </row>
    <row r="8" spans="1:11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1" ht="12.75" customHeight="1">
      <c r="A9" s="172"/>
      <c r="B9" s="171"/>
      <c r="C9" s="199">
        <v>5</v>
      </c>
      <c r="D9" s="186" t="s">
        <v>56</v>
      </c>
      <c r="E9" s="174"/>
      <c r="F9" s="181"/>
      <c r="G9" s="177"/>
      <c r="H9" s="177"/>
      <c r="I9" s="177"/>
      <c r="J9" s="177"/>
    </row>
    <row r="10" spans="1:11" ht="12.75" customHeight="1">
      <c r="A10" s="172"/>
      <c r="B10" s="171"/>
      <c r="C10" s="182"/>
      <c r="D10" s="181" t="s">
        <v>97</v>
      </c>
      <c r="E10" s="188"/>
      <c r="F10" s="171"/>
      <c r="G10" s="177"/>
      <c r="H10" s="177"/>
      <c r="I10" s="177"/>
      <c r="J10" s="177"/>
    </row>
    <row r="11" spans="1:11" ht="12.75" customHeight="1">
      <c r="A11" s="172"/>
      <c r="B11" s="198" t="s">
        <v>143</v>
      </c>
      <c r="C11" s="182"/>
      <c r="D11" s="171"/>
      <c r="E11" s="182"/>
      <c r="F11" s="171"/>
      <c r="G11" s="171"/>
      <c r="H11" s="177"/>
      <c r="I11" s="177"/>
      <c r="J11" s="177"/>
    </row>
    <row r="12" spans="1:11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1" ht="12.75" customHeight="1">
      <c r="A13" s="172">
        <v>2</v>
      </c>
      <c r="B13" s="182"/>
      <c r="C13" s="195" t="s">
        <v>56</v>
      </c>
      <c r="D13" s="181" t="s">
        <v>97</v>
      </c>
      <c r="E13" s="182"/>
      <c r="F13" s="171"/>
      <c r="G13" s="171"/>
      <c r="H13" s="177"/>
      <c r="I13" s="177"/>
      <c r="J13" s="177"/>
    </row>
    <row r="14" spans="1:11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1" ht="12.75" customHeight="1">
      <c r="A15" s="172"/>
      <c r="B15" s="197" t="s">
        <v>56</v>
      </c>
      <c r="C15" s="171"/>
      <c r="D15" s="171"/>
      <c r="E15" s="182"/>
      <c r="F15" s="171"/>
      <c r="G15" s="171"/>
      <c r="H15" s="177"/>
      <c r="I15" s="177"/>
      <c r="J15" s="177"/>
    </row>
    <row r="16" spans="1:11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210" t="s">
        <v>136</v>
      </c>
      <c r="G17" s="213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158</v>
      </c>
      <c r="G18" s="207" t="s">
        <v>165</v>
      </c>
      <c r="H18" s="171"/>
      <c r="I18" s="177"/>
      <c r="J18" s="177"/>
    </row>
    <row r="19" spans="1:10" ht="12.75" customHeight="1">
      <c r="A19" s="172"/>
      <c r="B19" s="198" t="s">
        <v>199</v>
      </c>
      <c r="C19" s="171"/>
      <c r="D19" s="171"/>
      <c r="E19" s="182"/>
      <c r="F19" s="171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3</v>
      </c>
      <c r="B21" s="182"/>
      <c r="C21" s="186" t="s">
        <v>136</v>
      </c>
      <c r="D21" s="181" t="s">
        <v>97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136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6</v>
      </c>
      <c r="D25" s="186" t="s">
        <v>136</v>
      </c>
      <c r="E25" s="362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229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4</v>
      </c>
      <c r="B29" s="182"/>
      <c r="C29" s="195" t="s">
        <v>167</v>
      </c>
      <c r="D29" s="181" t="s">
        <v>97</v>
      </c>
      <c r="H29" s="171"/>
      <c r="I29" s="171"/>
      <c r="J29" s="177"/>
    </row>
    <row r="30" spans="1:10" ht="12.75" customHeight="1">
      <c r="A30" s="172"/>
      <c r="B30" s="182"/>
      <c r="C30" s="181"/>
      <c r="D30" s="171"/>
      <c r="H30" s="171"/>
      <c r="I30" s="171"/>
      <c r="J30" s="177"/>
    </row>
    <row r="31" spans="1:10" ht="12.75" customHeight="1">
      <c r="A31" s="172"/>
      <c r="B31" s="197" t="s">
        <v>167</v>
      </c>
      <c r="H31" s="171"/>
      <c r="I31" s="171"/>
      <c r="J31" s="177"/>
    </row>
    <row r="32" spans="1:10" ht="12.75" customHeight="1">
      <c r="A32" s="172"/>
      <c r="B32" s="171"/>
      <c r="E32" s="196" t="s">
        <v>108</v>
      </c>
      <c r="F32" s="196"/>
      <c r="G32" s="178"/>
      <c r="H32" s="171"/>
      <c r="I32" s="171"/>
      <c r="J32" s="177"/>
    </row>
    <row r="33" spans="1:10" ht="12.75" customHeight="1">
      <c r="A33" s="172"/>
      <c r="B33" s="171"/>
      <c r="H33" s="171"/>
      <c r="I33" s="171"/>
      <c r="J33" s="177"/>
    </row>
    <row r="34" spans="1:10" ht="12.75" customHeight="1">
      <c r="A34" s="172"/>
      <c r="B34" s="171"/>
      <c r="C34" s="175" t="s">
        <v>107</v>
      </c>
      <c r="D34" s="174" t="s">
        <v>68</v>
      </c>
      <c r="E34" s="19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3"/>
      <c r="F35" s="173"/>
      <c r="H35" s="171"/>
      <c r="I35" s="171"/>
      <c r="J35" s="177"/>
    </row>
    <row r="36" spans="1:10" ht="12.75" customHeight="1">
      <c r="A36" s="192"/>
      <c r="B36" s="179" t="s">
        <v>106</v>
      </c>
      <c r="C36" s="171"/>
      <c r="D36" s="171"/>
      <c r="E36" s="191"/>
      <c r="F36" s="211" t="s">
        <v>68</v>
      </c>
      <c r="G36" s="212"/>
      <c r="H36" s="171"/>
      <c r="I36" s="171"/>
      <c r="J36" s="177"/>
    </row>
    <row r="37" spans="1:10" ht="12.75" customHeight="1">
      <c r="A37" s="172"/>
      <c r="B37" s="171"/>
      <c r="C37" s="171"/>
      <c r="D37" s="171"/>
      <c r="E37" s="191"/>
      <c r="F37" s="190"/>
      <c r="G37" s="248" t="s">
        <v>163</v>
      </c>
      <c r="H37" s="171"/>
      <c r="I37" s="171"/>
      <c r="J37" s="177"/>
    </row>
    <row r="38" spans="1:10" ht="13.15" customHeight="1">
      <c r="A38" s="175" t="s">
        <v>105</v>
      </c>
      <c r="B38" s="174" t="s">
        <v>41</v>
      </c>
      <c r="C38" s="175" t="s">
        <v>104</v>
      </c>
      <c r="D38" s="174" t="s">
        <v>167</v>
      </c>
      <c r="E38" s="189"/>
      <c r="F38" s="173"/>
      <c r="H38" s="171"/>
      <c r="I38" s="171"/>
      <c r="J38" s="177"/>
    </row>
    <row r="39" spans="1:10" ht="12.75" customHeight="1">
      <c r="A39" s="175"/>
      <c r="B39" s="185"/>
      <c r="C39" s="171"/>
      <c r="E39" s="171"/>
      <c r="H39" s="171"/>
      <c r="I39" s="171"/>
      <c r="J39" s="177"/>
    </row>
    <row r="40" spans="1:10" ht="12.75" customHeight="1">
      <c r="A40" s="175"/>
      <c r="B40" s="184">
        <v>7</v>
      </c>
      <c r="C40" s="174" t="s">
        <v>143</v>
      </c>
      <c r="D40" s="181" t="s">
        <v>158</v>
      </c>
      <c r="E40" s="171"/>
      <c r="H40" s="187"/>
      <c r="I40" s="171"/>
      <c r="J40" s="177"/>
    </row>
    <row r="41" spans="1:10" ht="12.75" customHeight="1">
      <c r="A41" s="175"/>
      <c r="B41" s="182"/>
      <c r="C41" s="188"/>
      <c r="D41" s="171"/>
      <c r="E41" s="171"/>
      <c r="H41" s="171"/>
      <c r="I41" s="171"/>
      <c r="J41" s="171"/>
    </row>
    <row r="42" spans="1:10" ht="12.75" customHeight="1">
      <c r="A42" s="175" t="s">
        <v>103</v>
      </c>
      <c r="B42" s="180" t="s">
        <v>143</v>
      </c>
      <c r="C42" s="182"/>
      <c r="D42" s="171"/>
      <c r="E42" s="171"/>
      <c r="F42" s="17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71"/>
      <c r="E43" s="171"/>
      <c r="F43" s="171"/>
      <c r="G43" s="187"/>
      <c r="H43" s="171"/>
      <c r="I43" s="171"/>
      <c r="J43" s="171"/>
    </row>
    <row r="44" spans="1:10" ht="12.75" customHeight="1">
      <c r="A44" s="175"/>
      <c r="B44" s="171"/>
      <c r="C44" s="182"/>
      <c r="D44" s="186" t="s">
        <v>229</v>
      </c>
      <c r="E44" s="319"/>
      <c r="F44" s="171"/>
      <c r="G44" s="171"/>
      <c r="H44" s="171"/>
      <c r="I44" s="171"/>
      <c r="J44" s="171"/>
    </row>
    <row r="45" spans="1:10" ht="12.75" customHeight="1">
      <c r="A45" s="175"/>
      <c r="B45" s="171"/>
      <c r="C45" s="182"/>
      <c r="D45" s="181"/>
      <c r="E45" s="207" t="s">
        <v>102</v>
      </c>
      <c r="F45" s="171"/>
      <c r="G45" s="171"/>
      <c r="H45" s="171"/>
      <c r="I45" s="171"/>
      <c r="J45" s="171"/>
    </row>
    <row r="46" spans="1:10" ht="12.75" customHeight="1">
      <c r="A46" s="175" t="s">
        <v>101</v>
      </c>
      <c r="B46" s="174" t="s">
        <v>199</v>
      </c>
      <c r="C46" s="182"/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5"/>
      <c r="C47" s="182"/>
      <c r="D47" s="171"/>
      <c r="F47" s="171"/>
      <c r="G47" s="171"/>
      <c r="H47" s="171"/>
    </row>
    <row r="48" spans="1:10" ht="12.75" customHeight="1">
      <c r="A48" s="175"/>
      <c r="B48" s="184">
        <v>8</v>
      </c>
      <c r="C48" s="180" t="s">
        <v>229</v>
      </c>
      <c r="D48" s="181" t="s">
        <v>159</v>
      </c>
      <c r="F48" s="171"/>
      <c r="G48" s="171"/>
      <c r="H48" s="183"/>
    </row>
    <row r="49" spans="1:8" ht="12.75" customHeight="1">
      <c r="A49" s="175"/>
      <c r="B49" s="182"/>
      <c r="C49" s="181"/>
      <c r="D49" s="171"/>
      <c r="F49" s="171"/>
      <c r="G49" s="171"/>
      <c r="H49" s="171"/>
    </row>
    <row r="50" spans="1:8" ht="12.75" customHeight="1">
      <c r="A50" s="175" t="s">
        <v>100</v>
      </c>
      <c r="B50" s="180" t="s">
        <v>229</v>
      </c>
      <c r="C50" s="171"/>
      <c r="D50" s="171"/>
      <c r="F50" s="171"/>
      <c r="G50" s="171"/>
      <c r="H50" s="171"/>
    </row>
    <row r="51" spans="1:8" ht="12.75" customHeight="1">
      <c r="A51" s="175"/>
      <c r="B51" s="171"/>
      <c r="C51" s="171"/>
      <c r="D51" s="171"/>
      <c r="F51" s="171"/>
      <c r="G51" s="171"/>
      <c r="H51" s="171"/>
    </row>
    <row r="52" spans="1:8" ht="12.75" customHeight="1">
      <c r="A52" s="179"/>
      <c r="B52" s="178" t="s">
        <v>99</v>
      </c>
      <c r="D52" s="171"/>
      <c r="F52" s="171"/>
      <c r="G52" s="171"/>
      <c r="H52" s="171"/>
    </row>
    <row r="53" spans="1:8" ht="12.75" customHeight="1">
      <c r="A53" s="171"/>
      <c r="B53" s="171"/>
      <c r="F53" s="171"/>
      <c r="G53" s="171"/>
      <c r="H53" s="171"/>
    </row>
    <row r="54" spans="1:8" ht="12.75" customHeight="1">
      <c r="A54" s="175" t="s">
        <v>98</v>
      </c>
      <c r="B54" s="174" t="s">
        <v>41</v>
      </c>
      <c r="F54" s="171"/>
      <c r="G54" s="177"/>
      <c r="H54" s="171"/>
    </row>
    <row r="55" spans="1:8" ht="12.75" customHeight="1">
      <c r="A55" s="171"/>
      <c r="B55" s="171"/>
      <c r="C55" s="173"/>
      <c r="E55" s="177"/>
      <c r="H55" s="171"/>
    </row>
    <row r="56" spans="1:8" ht="12.75" customHeight="1">
      <c r="A56" s="171"/>
      <c r="B56" s="171"/>
      <c r="C56" s="186" t="s">
        <v>41</v>
      </c>
      <c r="D56" s="176" t="s">
        <v>159</v>
      </c>
      <c r="E56" s="171"/>
      <c r="H56" s="171"/>
    </row>
    <row r="57" spans="1:8" ht="12.75" customHeight="1">
      <c r="A57" s="171"/>
      <c r="B57" s="171"/>
      <c r="C57" s="249" t="s">
        <v>162</v>
      </c>
      <c r="E57" s="171"/>
    </row>
    <row r="58" spans="1:8" ht="12.75" customHeight="1">
      <c r="A58" s="175" t="s">
        <v>96</v>
      </c>
      <c r="B58" s="174" t="s">
        <v>199</v>
      </c>
      <c r="C58" s="173"/>
    </row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D55" sqref="D55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0" ht="12.75" customHeight="1">
      <c r="A1" s="205"/>
      <c r="B1" s="206"/>
      <c r="C1" s="525" t="s">
        <v>128</v>
      </c>
      <c r="D1" s="525"/>
      <c r="E1" s="205"/>
      <c r="F1" s="204"/>
      <c r="G1" s="206"/>
      <c r="H1" s="177"/>
      <c r="I1" s="177"/>
      <c r="J1" s="177"/>
    </row>
    <row r="2" spans="1:10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0" ht="12.75" customHeight="1">
      <c r="A3" s="171"/>
      <c r="B3" s="198" t="s">
        <v>151</v>
      </c>
      <c r="C3" s="171"/>
      <c r="D3" s="171"/>
      <c r="E3" s="171"/>
      <c r="F3" s="171"/>
      <c r="G3" s="177"/>
      <c r="H3" s="177"/>
      <c r="I3" s="177"/>
      <c r="J3" s="177"/>
    </row>
    <row r="4" spans="1:10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0" ht="12.75" customHeight="1">
      <c r="A5" s="172">
        <v>9</v>
      </c>
      <c r="B5" s="182"/>
      <c r="C5" s="186" t="s">
        <v>151</v>
      </c>
      <c r="D5" s="181" t="s">
        <v>158</v>
      </c>
      <c r="E5" s="171"/>
      <c r="F5" s="171"/>
      <c r="G5" s="177"/>
      <c r="H5" s="177"/>
      <c r="I5" s="177"/>
      <c r="J5" s="177"/>
    </row>
    <row r="6" spans="1:10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0" ht="12.75" customHeight="1">
      <c r="A7" s="172"/>
      <c r="B7" s="197" t="s">
        <v>142</v>
      </c>
      <c r="C7" s="200"/>
      <c r="D7" s="171"/>
      <c r="E7" s="171"/>
      <c r="F7" s="171"/>
      <c r="G7" s="177"/>
      <c r="H7" s="177"/>
      <c r="I7" s="177"/>
      <c r="J7" s="177"/>
    </row>
    <row r="8" spans="1:10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0" ht="12.75" customHeight="1">
      <c r="A9" s="172"/>
      <c r="B9" s="171"/>
      <c r="C9" s="199">
        <v>13</v>
      </c>
      <c r="D9" s="186" t="s">
        <v>151</v>
      </c>
      <c r="E9" s="174"/>
      <c r="F9" s="181"/>
      <c r="G9" s="177"/>
      <c r="H9" s="177"/>
      <c r="I9" s="177"/>
      <c r="J9" s="177"/>
    </row>
    <row r="10" spans="1:10" ht="12.75" customHeight="1">
      <c r="A10" s="172"/>
      <c r="B10" s="171"/>
      <c r="C10" s="182"/>
      <c r="D10" s="181" t="s">
        <v>159</v>
      </c>
      <c r="E10" s="188"/>
      <c r="F10" s="171"/>
      <c r="G10" s="177"/>
      <c r="H10" s="177"/>
      <c r="I10" s="177"/>
      <c r="J10" s="177"/>
    </row>
    <row r="11" spans="1:10" ht="12.75" customHeight="1">
      <c r="A11" s="172"/>
      <c r="B11" s="198" t="s">
        <v>149</v>
      </c>
      <c r="C11" s="182"/>
      <c r="D11" s="171"/>
      <c r="E11" s="182"/>
      <c r="F11" s="171"/>
      <c r="G11" s="171"/>
      <c r="H11" s="177"/>
      <c r="I11" s="177"/>
      <c r="J11" s="177"/>
    </row>
    <row r="12" spans="1:10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0" ht="12.75" customHeight="1">
      <c r="A13" s="172">
        <v>10</v>
      </c>
      <c r="B13" s="182"/>
      <c r="C13" s="195" t="s">
        <v>230</v>
      </c>
      <c r="D13" s="181" t="s">
        <v>97</v>
      </c>
      <c r="E13" s="182"/>
      <c r="F13" s="171"/>
      <c r="G13" s="171"/>
      <c r="H13" s="177"/>
      <c r="I13" s="177"/>
      <c r="J13" s="177"/>
    </row>
    <row r="14" spans="1:10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0" ht="12.75" customHeight="1">
      <c r="A15" s="172"/>
      <c r="B15" s="197" t="s">
        <v>230</v>
      </c>
      <c r="C15" s="171"/>
      <c r="D15" s="171"/>
      <c r="E15" s="182"/>
      <c r="F15" s="171"/>
      <c r="G15" s="171"/>
      <c r="H15" s="177"/>
      <c r="I15" s="177"/>
      <c r="J15" s="177"/>
    </row>
    <row r="16" spans="1:10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195" t="s">
        <v>50</v>
      </c>
      <c r="G17" s="174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158</v>
      </c>
      <c r="G18" s="207" t="s">
        <v>122</v>
      </c>
      <c r="H18" s="171"/>
      <c r="I18" s="177"/>
      <c r="J18" s="177"/>
    </row>
    <row r="19" spans="1:10" ht="12.75" customHeight="1">
      <c r="A19" s="172"/>
      <c r="B19" s="198" t="s">
        <v>173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11</v>
      </c>
      <c r="B21" s="182"/>
      <c r="C21" s="186" t="s">
        <v>231</v>
      </c>
      <c r="D21" s="181"/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231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14</v>
      </c>
      <c r="D25" s="195" t="s">
        <v>50</v>
      </c>
      <c r="E25" s="321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200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12</v>
      </c>
      <c r="B29" s="182"/>
      <c r="C29" s="195" t="s">
        <v>50</v>
      </c>
      <c r="D29" s="181" t="s">
        <v>97</v>
      </c>
      <c r="H29" s="171"/>
      <c r="I29" s="171"/>
      <c r="J29" s="177"/>
    </row>
    <row r="30" spans="1:10" ht="12.75" customHeight="1">
      <c r="A30" s="172"/>
      <c r="B30" s="182"/>
      <c r="C30" s="181"/>
      <c r="E30" s="196" t="s">
        <v>121</v>
      </c>
      <c r="F30" s="196"/>
      <c r="G30" s="178"/>
      <c r="H30" s="171"/>
      <c r="I30" s="171"/>
      <c r="J30" s="177"/>
    </row>
    <row r="31" spans="1:10" ht="12.75" customHeight="1">
      <c r="A31" s="172"/>
      <c r="B31" s="197" t="s">
        <v>50</v>
      </c>
      <c r="H31" s="171"/>
      <c r="I31" s="171"/>
      <c r="J31" s="177"/>
    </row>
    <row r="32" spans="1:10" ht="12.75" customHeight="1">
      <c r="A32" s="172"/>
      <c r="B32" s="171"/>
      <c r="D32" s="174" t="s">
        <v>230</v>
      </c>
      <c r="E32" s="194"/>
      <c r="H32" s="171"/>
      <c r="I32" s="171"/>
      <c r="J32" s="177"/>
    </row>
    <row r="33" spans="1:10" ht="12.75" customHeight="1">
      <c r="A33" s="172"/>
      <c r="B33" s="171"/>
      <c r="D33" s="171"/>
      <c r="E33" s="193"/>
      <c r="F33" s="173"/>
      <c r="H33" s="171"/>
      <c r="I33" s="171"/>
      <c r="J33" s="177"/>
    </row>
    <row r="34" spans="1:10" ht="12.75" customHeight="1">
      <c r="A34" s="192"/>
      <c r="B34" s="179" t="s">
        <v>120</v>
      </c>
      <c r="C34" s="175" t="s">
        <v>119</v>
      </c>
      <c r="D34" s="171"/>
      <c r="E34" s="191"/>
      <c r="F34" s="174" t="s">
        <v>230</v>
      </c>
      <c r="G34" s="17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1"/>
      <c r="F35" s="190" t="s">
        <v>97</v>
      </c>
      <c r="G35" s="248" t="s">
        <v>117</v>
      </c>
      <c r="H35" s="171"/>
      <c r="I35" s="171"/>
      <c r="J35" s="177"/>
    </row>
    <row r="36" spans="1:10" ht="12.75" customHeight="1">
      <c r="A36" s="175" t="s">
        <v>118</v>
      </c>
      <c r="B36" s="174" t="s">
        <v>142</v>
      </c>
      <c r="C36" s="171"/>
      <c r="D36" s="174" t="s">
        <v>231</v>
      </c>
      <c r="E36" s="189"/>
      <c r="F36" s="173"/>
      <c r="G36" s="176"/>
      <c r="H36" s="181"/>
      <c r="I36" s="171"/>
      <c r="J36" s="177"/>
    </row>
    <row r="37" spans="1:10" ht="12.75" customHeight="1">
      <c r="A37" s="175"/>
      <c r="B37" s="185"/>
      <c r="C37" s="171"/>
      <c r="H37" s="171"/>
      <c r="I37" s="171"/>
      <c r="J37" s="177"/>
    </row>
    <row r="38" spans="1:10" ht="13.15" customHeight="1">
      <c r="A38" s="175"/>
      <c r="B38" s="184">
        <v>15</v>
      </c>
      <c r="C38" s="174" t="s">
        <v>142</v>
      </c>
      <c r="D38" s="176" t="s">
        <v>97</v>
      </c>
      <c r="H38" s="171"/>
      <c r="I38" s="171"/>
      <c r="J38" s="177"/>
    </row>
    <row r="39" spans="1:10" ht="12.75" customHeight="1">
      <c r="A39" s="175"/>
      <c r="B39" s="182"/>
      <c r="C39" s="188"/>
      <c r="D39" s="171"/>
      <c r="E39" s="171"/>
      <c r="H39" s="171"/>
      <c r="I39" s="171"/>
      <c r="J39" s="177"/>
    </row>
    <row r="40" spans="1:10" ht="12.75" customHeight="1">
      <c r="A40" s="175" t="s">
        <v>116</v>
      </c>
      <c r="B40" s="180" t="s">
        <v>149</v>
      </c>
      <c r="C40" s="182"/>
      <c r="D40" s="171"/>
      <c r="E40" s="171"/>
      <c r="F40" s="171"/>
      <c r="G40" s="171"/>
      <c r="H40" s="187"/>
      <c r="I40" s="171"/>
      <c r="J40" s="177"/>
    </row>
    <row r="41" spans="1:10" ht="12.75" customHeight="1">
      <c r="A41" s="175"/>
      <c r="B41" s="171"/>
      <c r="C41" s="182"/>
      <c r="D41" s="171"/>
      <c r="E41" s="171"/>
      <c r="F41" s="171"/>
      <c r="G41" s="187"/>
      <c r="H41" s="171"/>
      <c r="I41" s="171"/>
      <c r="J41" s="171"/>
    </row>
    <row r="42" spans="1:10" ht="12.75" customHeight="1">
      <c r="A42" s="175"/>
      <c r="B42" s="171"/>
      <c r="C42" s="182"/>
      <c r="D42" s="174" t="s">
        <v>142</v>
      </c>
      <c r="E42" s="174"/>
      <c r="F42" s="181" t="s">
        <v>158</v>
      </c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81"/>
      <c r="E43" s="248" t="s">
        <v>115</v>
      </c>
      <c r="F43" s="171"/>
      <c r="G43" s="171"/>
      <c r="H43" s="171"/>
      <c r="I43" s="171"/>
      <c r="J43" s="171"/>
    </row>
    <row r="44" spans="1:10" ht="12.75" customHeight="1">
      <c r="A44" s="175" t="s">
        <v>114</v>
      </c>
      <c r="B44" s="174" t="s">
        <v>193</v>
      </c>
      <c r="C44" s="182"/>
      <c r="D44" s="171"/>
      <c r="F44" s="171"/>
      <c r="G44" s="171"/>
      <c r="H44" s="171"/>
      <c r="I44" s="171"/>
      <c r="J44" s="171"/>
    </row>
    <row r="45" spans="1:10" ht="12.75" customHeight="1">
      <c r="A45" s="175"/>
      <c r="B45" s="185"/>
      <c r="C45" s="182"/>
      <c r="D45" s="171"/>
      <c r="F45" s="171"/>
      <c r="G45" s="171"/>
      <c r="H45" s="171"/>
      <c r="I45" s="171"/>
      <c r="J45" s="171"/>
    </row>
    <row r="46" spans="1:10" ht="12.75" customHeight="1">
      <c r="A46" s="175"/>
      <c r="B46" s="184">
        <v>16</v>
      </c>
      <c r="C46" s="180" t="s">
        <v>200</v>
      </c>
      <c r="D46" s="181"/>
      <c r="F46" s="171"/>
      <c r="G46" s="171"/>
      <c r="H46" s="171"/>
      <c r="I46" s="171"/>
      <c r="J46" s="171"/>
    </row>
    <row r="47" spans="1:10" ht="12.75" customHeight="1">
      <c r="A47" s="175"/>
      <c r="B47" s="182"/>
      <c r="C47" s="181"/>
      <c r="D47" s="171"/>
      <c r="F47" s="171"/>
      <c r="G47" s="171"/>
      <c r="H47" s="171"/>
    </row>
    <row r="48" spans="1:10" ht="12.75" customHeight="1">
      <c r="A48" s="175" t="s">
        <v>113</v>
      </c>
      <c r="B48" s="180" t="s">
        <v>200</v>
      </c>
      <c r="C48" s="171"/>
      <c r="D48" s="171"/>
      <c r="F48" s="171"/>
      <c r="G48" s="171"/>
      <c r="H48" s="183"/>
    </row>
    <row r="49" spans="1:8" ht="12.75" customHeight="1">
      <c r="A49" s="175"/>
      <c r="B49" s="171"/>
      <c r="C49" s="171"/>
      <c r="D49" s="171"/>
      <c r="F49" s="171"/>
      <c r="G49" s="171"/>
      <c r="H49" s="171"/>
    </row>
    <row r="50" spans="1:8" ht="12.75" customHeight="1">
      <c r="A50" s="207"/>
      <c r="B50" s="171"/>
      <c r="C50" s="171"/>
      <c r="D50" s="171"/>
      <c r="F50" s="171"/>
      <c r="G50" s="171"/>
      <c r="H50" s="171"/>
    </row>
    <row r="51" spans="1:8" ht="12.75" customHeight="1">
      <c r="A51" s="179"/>
      <c r="B51" s="178" t="s">
        <v>112</v>
      </c>
      <c r="F51" s="171"/>
      <c r="G51" s="171"/>
      <c r="H51" s="171"/>
    </row>
    <row r="52" spans="1:8" ht="12.75" customHeight="1">
      <c r="A52" s="171"/>
      <c r="B52" s="171"/>
      <c r="F52" s="171"/>
      <c r="G52" s="177"/>
      <c r="H52" s="171"/>
    </row>
    <row r="53" spans="1:8" ht="12.75" customHeight="1">
      <c r="A53" s="175" t="s">
        <v>111</v>
      </c>
      <c r="B53" s="180" t="s">
        <v>149</v>
      </c>
      <c r="E53" s="177"/>
      <c r="H53" s="171"/>
    </row>
    <row r="54" spans="1:8" ht="12.75" customHeight="1">
      <c r="A54" s="171"/>
      <c r="B54" s="171"/>
      <c r="C54" s="173"/>
      <c r="E54" s="171"/>
      <c r="H54" s="171"/>
    </row>
    <row r="55" spans="1:8" ht="12.75" customHeight="1">
      <c r="A55" s="171"/>
      <c r="B55" s="171"/>
      <c r="C55" s="186" t="s">
        <v>149</v>
      </c>
      <c r="D55" s="176"/>
      <c r="E55" s="171"/>
      <c r="H55" s="171"/>
    </row>
    <row r="56" spans="1:8" ht="12.75" customHeight="1">
      <c r="A56" s="171"/>
      <c r="B56" s="171"/>
      <c r="C56" s="249" t="s">
        <v>110</v>
      </c>
      <c r="H56" s="171"/>
    </row>
    <row r="57" spans="1:8" ht="12.75" customHeight="1">
      <c r="A57" s="175" t="s">
        <v>109</v>
      </c>
      <c r="B57" s="174" t="s">
        <v>193</v>
      </c>
      <c r="C57" s="173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A16" zoomScale="115" zoomScaleNormal="115" workbookViewId="0">
      <selection activeCell="AH51" sqref="AH51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3" ht="27.75" thickTop="1" thickBot="1">
      <c r="A1" s="406" t="s">
        <v>72</v>
      </c>
      <c r="B1" s="407"/>
      <c r="C1" s="407"/>
      <c r="D1" s="407"/>
      <c r="E1" s="408" t="s">
        <v>73</v>
      </c>
      <c r="F1" s="409"/>
      <c r="G1" s="410">
        <f>Preslist!C4</f>
        <v>45584</v>
      </c>
      <c r="H1" s="411"/>
      <c r="I1" s="411"/>
      <c r="J1" s="412"/>
      <c r="K1" s="413" t="s">
        <v>222</v>
      </c>
      <c r="L1" s="414"/>
      <c r="M1" s="414"/>
      <c r="N1" s="414"/>
      <c r="O1" s="415"/>
      <c r="P1" s="536" t="s">
        <v>74</v>
      </c>
      <c r="Q1" s="537"/>
      <c r="R1" s="537"/>
      <c r="S1" s="418" t="s">
        <v>129</v>
      </c>
      <c r="T1" s="417"/>
      <c r="U1" s="417"/>
      <c r="V1" s="417"/>
      <c r="W1" s="417"/>
      <c r="X1" s="417"/>
      <c r="Y1" s="419"/>
      <c r="Z1" s="391" t="s">
        <v>75</v>
      </c>
      <c r="AA1" s="391"/>
      <c r="AB1" s="391"/>
      <c r="AC1" s="102"/>
      <c r="AD1" s="392"/>
      <c r="AE1" s="392"/>
      <c r="AF1" s="393"/>
    </row>
    <row r="2" spans="1:33" ht="25.5" thickTop="1" thickBot="1">
      <c r="A2" s="103" t="s">
        <v>76</v>
      </c>
      <c r="B2" s="394" t="s">
        <v>9</v>
      </c>
      <c r="C2" s="395"/>
      <c r="D2" s="395"/>
      <c r="E2" s="395"/>
      <c r="F2" s="395"/>
      <c r="G2" s="395"/>
      <c r="H2" s="395" t="s">
        <v>77</v>
      </c>
      <c r="I2" s="396"/>
      <c r="J2" s="397">
        <f>A3</f>
        <v>49</v>
      </c>
      <c r="K2" s="397"/>
      <c r="L2" s="397"/>
      <c r="M2" s="398">
        <f>A4</f>
        <v>59</v>
      </c>
      <c r="N2" s="397"/>
      <c r="O2" s="399"/>
      <c r="P2" s="397">
        <f>A5</f>
        <v>55</v>
      </c>
      <c r="Q2" s="397"/>
      <c r="R2" s="397"/>
      <c r="S2" s="398">
        <f>A6</f>
        <v>63</v>
      </c>
      <c r="T2" s="397"/>
      <c r="U2" s="397"/>
      <c r="V2" s="397"/>
      <c r="W2" s="400"/>
      <c r="X2" s="401" t="s">
        <v>78</v>
      </c>
      <c r="Y2" s="402"/>
      <c r="Z2" s="104" t="s">
        <v>79</v>
      </c>
      <c r="AA2" s="105" t="s">
        <v>80</v>
      </c>
      <c r="AB2" s="403" t="s">
        <v>81</v>
      </c>
      <c r="AC2" s="404"/>
      <c r="AD2" s="405"/>
      <c r="AE2" s="106" t="s">
        <v>82</v>
      </c>
      <c r="AF2" s="107" t="s">
        <v>79</v>
      </c>
    </row>
    <row r="3" spans="1:33" ht="21" thickTop="1">
      <c r="A3" s="108">
        <v>49</v>
      </c>
      <c r="B3" s="431" t="str">
        <f>VLOOKUP(A3,Preslist!A6:D91,3)</f>
        <v>Packová Štěpánka</v>
      </c>
      <c r="C3" s="431"/>
      <c r="D3" s="431"/>
      <c r="E3" s="431"/>
      <c r="F3" s="431"/>
      <c r="G3" s="431"/>
      <c r="H3" s="432" t="str">
        <f>VLOOKUP(A3,Preslist!A$6:D$91,4)</f>
        <v>TJ Nýřany</v>
      </c>
      <c r="I3" s="433"/>
      <c r="J3" s="391"/>
      <c r="K3" s="391"/>
      <c r="L3" s="391"/>
      <c r="M3" s="109">
        <f>W12</f>
        <v>0</v>
      </c>
      <c r="N3" s="110" t="s">
        <v>83</v>
      </c>
      <c r="O3" s="111">
        <f>Y12</f>
        <v>3</v>
      </c>
      <c r="P3" s="110">
        <f>Y14</f>
        <v>0</v>
      </c>
      <c r="Q3" s="110" t="s">
        <v>83</v>
      </c>
      <c r="R3" s="110">
        <f>W14</f>
        <v>3</v>
      </c>
      <c r="S3" s="434">
        <f>W9</f>
        <v>0</v>
      </c>
      <c r="T3" s="435"/>
      <c r="U3" s="110" t="s">
        <v>83</v>
      </c>
      <c r="V3" s="435">
        <f>Y9</f>
        <v>3</v>
      </c>
      <c r="W3" s="436"/>
      <c r="X3" s="420">
        <f>COUNTIF(M3,"=3")+COUNTIF(P3,"=3")+COUNTIF(S3,"=3")</f>
        <v>0</v>
      </c>
      <c r="Y3" s="421"/>
      <c r="Z3" s="112">
        <f>COUNTIF(O3,"=3")+COUNTIF(R3,"=3")+COUNTIF(V3,"=3")</f>
        <v>3</v>
      </c>
      <c r="AA3" s="113">
        <v>0</v>
      </c>
      <c r="AB3" s="289">
        <f>M3+P3+S3</f>
        <v>0</v>
      </c>
      <c r="AC3" s="296" t="s">
        <v>83</v>
      </c>
      <c r="AD3" s="297">
        <f>O3+R3+V3</f>
        <v>9</v>
      </c>
      <c r="AE3" s="114">
        <f>X3*2+Z3*1</f>
        <v>3</v>
      </c>
      <c r="AF3" s="123">
        <f t="shared" ref="AF3:AF6" si="0">RANK(AE3,AE$3:AE$6)</f>
        <v>4</v>
      </c>
      <c r="AG3" s="316"/>
    </row>
    <row r="4" spans="1:33" ht="20.25">
      <c r="A4" s="116">
        <v>59</v>
      </c>
      <c r="B4" s="422" t="str">
        <f>VLOOKUP(A4,Preslist!A7:D92,3)</f>
        <v>Loužil Vojtěch</v>
      </c>
      <c r="C4" s="422"/>
      <c r="D4" s="422"/>
      <c r="E4" s="422"/>
      <c r="F4" s="422"/>
      <c r="G4" s="422"/>
      <c r="H4" s="423" t="str">
        <f>VLOOKUP(A4,Preslist!A$6:D$91,4)</f>
        <v>SKUŘ Plzeň</v>
      </c>
      <c r="I4" s="424"/>
      <c r="J4" s="117">
        <f>Y12</f>
        <v>3</v>
      </c>
      <c r="K4" s="118" t="s">
        <v>83</v>
      </c>
      <c r="L4" s="119">
        <f>W12</f>
        <v>0</v>
      </c>
      <c r="M4" s="425"/>
      <c r="N4" s="426"/>
      <c r="O4" s="427"/>
      <c r="P4" s="118">
        <f>W10</f>
        <v>3</v>
      </c>
      <c r="Q4" s="118" t="s">
        <v>83</v>
      </c>
      <c r="R4" s="118">
        <f>Y10</f>
        <v>0</v>
      </c>
      <c r="S4" s="425">
        <f>W13</f>
        <v>3</v>
      </c>
      <c r="T4" s="426"/>
      <c r="U4" s="118" t="s">
        <v>83</v>
      </c>
      <c r="V4" s="426">
        <f>Y13</f>
        <v>0</v>
      </c>
      <c r="W4" s="428"/>
      <c r="X4" s="429">
        <f>COUNTIF(J4,"=3")+COUNTIF(P4,"=3")+COUNTIF(S4,"=3")</f>
        <v>3</v>
      </c>
      <c r="Y4" s="430"/>
      <c r="Z4" s="120">
        <f>COUNTIF(L4,"=3")+COUNTIF(R4,"=3")+COUNTIF(V4,"=3")</f>
        <v>0</v>
      </c>
      <c r="AA4" s="121">
        <v>0</v>
      </c>
      <c r="AB4" s="294">
        <v>9</v>
      </c>
      <c r="AC4" s="291" t="s">
        <v>83</v>
      </c>
      <c r="AD4" s="293">
        <f t="shared" ref="AD4:AD6" si="1">O4+R4+V4</f>
        <v>0</v>
      </c>
      <c r="AE4" s="122">
        <f t="shared" ref="AE4:AE6" si="2">X4*2+Z4*1</f>
        <v>6</v>
      </c>
      <c r="AF4" s="123">
        <f t="shared" si="0"/>
        <v>1</v>
      </c>
      <c r="AG4" s="316"/>
    </row>
    <row r="5" spans="1:33" ht="20.25">
      <c r="A5" s="116">
        <v>55</v>
      </c>
      <c r="B5" s="530" t="str">
        <f>VLOOKUP(A5,Preslist!A8:D93,3)</f>
        <v>Konvalinka Michael</v>
      </c>
      <c r="C5" s="530"/>
      <c r="D5" s="530"/>
      <c r="E5" s="530"/>
      <c r="F5" s="530"/>
      <c r="G5" s="530"/>
      <c r="H5" s="423" t="str">
        <f>VLOOKUP(A5,Preslist!A$6:D$91,4)</f>
        <v>TJ Sokol Plzeň V.</v>
      </c>
      <c r="I5" s="424"/>
      <c r="J5" s="118">
        <f>W14</f>
        <v>3</v>
      </c>
      <c r="K5" s="118" t="s">
        <v>83</v>
      </c>
      <c r="L5" s="118">
        <f>Y14</f>
        <v>0</v>
      </c>
      <c r="M5" s="124">
        <f>Y10</f>
        <v>0</v>
      </c>
      <c r="N5" s="118" t="s">
        <v>83</v>
      </c>
      <c r="O5" s="119">
        <f>W10</f>
        <v>3</v>
      </c>
      <c r="P5" s="426"/>
      <c r="Q5" s="426"/>
      <c r="R5" s="426"/>
      <c r="S5" s="425">
        <f>Y11</f>
        <v>0</v>
      </c>
      <c r="T5" s="426"/>
      <c r="U5" s="118" t="s">
        <v>83</v>
      </c>
      <c r="V5" s="426">
        <f>W11</f>
        <v>3</v>
      </c>
      <c r="W5" s="428"/>
      <c r="X5" s="429">
        <f>COUNTIF(J5,"=3")+COUNTIF(M5,"=3")+COUNTIF(S5,"=3")</f>
        <v>1</v>
      </c>
      <c r="Y5" s="430"/>
      <c r="Z5" s="120">
        <f>COUNTIF(L5,"=3")+COUNTIF(O5,"=3")+COUNTIF(V5,"=3")</f>
        <v>2</v>
      </c>
      <c r="AA5" s="121">
        <v>0</v>
      </c>
      <c r="AB5" s="294">
        <v>3</v>
      </c>
      <c r="AC5" s="291" t="s">
        <v>83</v>
      </c>
      <c r="AD5" s="293">
        <f t="shared" si="1"/>
        <v>6</v>
      </c>
      <c r="AE5" s="122">
        <f t="shared" si="2"/>
        <v>4</v>
      </c>
      <c r="AF5" s="123">
        <f t="shared" si="0"/>
        <v>3</v>
      </c>
    </row>
    <row r="6" spans="1:33" ht="21" thickBot="1">
      <c r="A6" s="126">
        <v>63</v>
      </c>
      <c r="B6" s="437" t="str">
        <f>VLOOKUP(A6,Preslist!A9:D94,3)</f>
        <v>Križan Jakub</v>
      </c>
      <c r="C6" s="437"/>
      <c r="D6" s="437"/>
      <c r="E6" s="437"/>
      <c r="F6" s="437"/>
      <c r="G6" s="437"/>
      <c r="H6" s="438" t="str">
        <f>VLOOKUP(A6,Preslist!A$6:D$91,4)</f>
        <v>TJ Dobřany</v>
      </c>
      <c r="I6" s="439"/>
      <c r="J6" s="127">
        <f>Y9</f>
        <v>3</v>
      </c>
      <c r="K6" s="127" t="s">
        <v>83</v>
      </c>
      <c r="L6" s="127">
        <f>W9</f>
        <v>0</v>
      </c>
      <c r="M6" s="128">
        <f>Y13</f>
        <v>0</v>
      </c>
      <c r="N6" s="127" t="s">
        <v>83</v>
      </c>
      <c r="O6" s="129">
        <f>W13</f>
        <v>3</v>
      </c>
      <c r="P6" s="127">
        <f>W11</f>
        <v>3</v>
      </c>
      <c r="Q6" s="127" t="s">
        <v>83</v>
      </c>
      <c r="R6" s="127">
        <f>Y11</f>
        <v>0</v>
      </c>
      <c r="S6" s="440"/>
      <c r="T6" s="441"/>
      <c r="U6" s="441"/>
      <c r="V6" s="441"/>
      <c r="W6" s="442"/>
      <c r="X6" s="443">
        <f>COUNTIF(J6,"=3")+COUNTIF(M6,"=3")+COUNTIF(P6,"=3")</f>
        <v>2</v>
      </c>
      <c r="Y6" s="444"/>
      <c r="Z6" s="130">
        <f>COUNTIF(L6,"=3")+COUNTIF(O6,"=3")+COUNTIF(R6,"=3")</f>
        <v>1</v>
      </c>
      <c r="AA6" s="131">
        <v>0</v>
      </c>
      <c r="AB6" s="301">
        <v>6</v>
      </c>
      <c r="AC6" s="299" t="s">
        <v>83</v>
      </c>
      <c r="AD6" s="300">
        <f t="shared" si="1"/>
        <v>3</v>
      </c>
      <c r="AE6" s="132">
        <f t="shared" si="2"/>
        <v>5</v>
      </c>
      <c r="AF6" s="133">
        <f t="shared" si="0"/>
        <v>2</v>
      </c>
    </row>
    <row r="7" spans="1:33" ht="21.75" thickTop="1" thickBot="1">
      <c r="A7" s="445" t="s">
        <v>84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</row>
    <row r="8" spans="1:33" ht="17.25" thickTop="1" thickBot="1">
      <c r="A8" s="448" t="s">
        <v>85</v>
      </c>
      <c r="B8" s="417"/>
      <c r="C8" s="134" t="s">
        <v>86</v>
      </c>
      <c r="D8" s="448" t="s">
        <v>87</v>
      </c>
      <c r="E8" s="417"/>
      <c r="F8" s="417"/>
      <c r="G8" s="417"/>
      <c r="H8" s="417"/>
      <c r="I8" s="417"/>
      <c r="J8" s="417"/>
      <c r="K8" s="417"/>
      <c r="L8" s="417"/>
      <c r="M8" s="417"/>
      <c r="N8" s="449"/>
      <c r="O8" s="135" t="s">
        <v>88</v>
      </c>
      <c r="P8" s="136" t="s">
        <v>89</v>
      </c>
      <c r="Q8" s="136" t="s">
        <v>90</v>
      </c>
      <c r="R8" s="463" t="s">
        <v>91</v>
      </c>
      <c r="S8" s="463"/>
      <c r="T8" s="463" t="s">
        <v>78</v>
      </c>
      <c r="U8" s="463"/>
      <c r="V8" s="464"/>
      <c r="W8" s="417" t="s">
        <v>92</v>
      </c>
      <c r="X8" s="417"/>
      <c r="Y8" s="391"/>
      <c r="Z8" s="391"/>
      <c r="AA8" s="448" t="s">
        <v>93</v>
      </c>
      <c r="AB8" s="417"/>
      <c r="AC8" s="417"/>
      <c r="AD8" s="417"/>
      <c r="AE8" s="417"/>
      <c r="AF8" s="449"/>
    </row>
    <row r="9" spans="1:33" ht="16.5" thickTop="1">
      <c r="A9" s="450"/>
      <c r="B9" s="451"/>
      <c r="C9" s="137">
        <v>0</v>
      </c>
      <c r="D9" s="138">
        <v>1</v>
      </c>
      <c r="E9" s="509" t="str">
        <f>B3</f>
        <v>Packová Štěpánka</v>
      </c>
      <c r="F9" s="510"/>
      <c r="G9" s="510"/>
      <c r="H9" s="511"/>
      <c r="I9" s="138">
        <v>4</v>
      </c>
      <c r="J9" s="509" t="str">
        <f>B6</f>
        <v>Križan Jakub</v>
      </c>
      <c r="K9" s="510"/>
      <c r="L9" s="510"/>
      <c r="M9" s="510"/>
      <c r="N9" s="512"/>
      <c r="O9" s="159">
        <v>-4</v>
      </c>
      <c r="P9" s="160">
        <v>-6</v>
      </c>
      <c r="Q9" s="160">
        <v>-4</v>
      </c>
      <c r="R9" s="456"/>
      <c r="S9" s="456"/>
      <c r="T9" s="456"/>
      <c r="U9" s="456"/>
      <c r="V9" s="457"/>
      <c r="W9" s="215">
        <f>COUNTIF(O9:V9,"&gt;0")</f>
        <v>0</v>
      </c>
      <c r="X9" s="138" t="s">
        <v>83</v>
      </c>
      <c r="Y9" s="458">
        <f>COUNTIF(O9:V9,"&lt;0")</f>
        <v>3</v>
      </c>
      <c r="Z9" s="459"/>
      <c r="AA9" s="139"/>
      <c r="AB9" s="460" t="str">
        <f>B5</f>
        <v>Konvalinka Michael</v>
      </c>
      <c r="AC9" s="461"/>
      <c r="AD9" s="461"/>
      <c r="AE9" s="461"/>
      <c r="AF9" s="462"/>
    </row>
    <row r="10" spans="1:33">
      <c r="A10" s="483"/>
      <c r="B10" s="484"/>
      <c r="C10" s="140">
        <v>0</v>
      </c>
      <c r="D10" s="141">
        <v>2</v>
      </c>
      <c r="E10" s="517" t="str">
        <f>B4</f>
        <v>Loužil Vojtěch</v>
      </c>
      <c r="F10" s="518"/>
      <c r="G10" s="518"/>
      <c r="H10" s="519"/>
      <c r="I10" s="141">
        <v>3</v>
      </c>
      <c r="J10" s="517" t="str">
        <f>B5</f>
        <v>Konvalinka Michael</v>
      </c>
      <c r="K10" s="518"/>
      <c r="L10" s="518"/>
      <c r="M10" s="518"/>
      <c r="N10" s="520"/>
      <c r="O10" s="161">
        <v>7</v>
      </c>
      <c r="P10" s="162">
        <v>5</v>
      </c>
      <c r="Q10" s="162">
        <v>7</v>
      </c>
      <c r="R10" s="489"/>
      <c r="S10" s="489"/>
      <c r="T10" s="489"/>
      <c r="U10" s="489"/>
      <c r="V10" s="490"/>
      <c r="W10" s="142">
        <f t="shared" ref="W10:W14" si="3">COUNTIF(O10:V10,"&gt;0")</f>
        <v>3</v>
      </c>
      <c r="X10" s="141" t="s">
        <v>83</v>
      </c>
      <c r="Y10" s="465">
        <f t="shared" ref="Y10:Y14" si="4">COUNTIF(O10:V10,"&lt;0")</f>
        <v>0</v>
      </c>
      <c r="Z10" s="466"/>
      <c r="AA10" s="143"/>
      <c r="AB10" s="467" t="str">
        <f>B3</f>
        <v>Packová Štěpánka</v>
      </c>
      <c r="AC10" s="468"/>
      <c r="AD10" s="468"/>
      <c r="AE10" s="468"/>
      <c r="AF10" s="469"/>
    </row>
    <row r="11" spans="1:33">
      <c r="A11" s="470"/>
      <c r="B11" s="471"/>
      <c r="C11" s="144">
        <v>0</v>
      </c>
      <c r="D11" s="145">
        <v>4</v>
      </c>
      <c r="E11" s="513" t="str">
        <f>B6</f>
        <v>Križan Jakub</v>
      </c>
      <c r="F11" s="514"/>
      <c r="G11" s="514"/>
      <c r="H11" s="515"/>
      <c r="I11" s="145">
        <v>3</v>
      </c>
      <c r="J11" s="513" t="str">
        <f>B5</f>
        <v>Konvalinka Michael</v>
      </c>
      <c r="K11" s="514"/>
      <c r="L11" s="514"/>
      <c r="M11" s="514"/>
      <c r="N11" s="516"/>
      <c r="O11" s="163">
        <v>6</v>
      </c>
      <c r="P11" s="164">
        <v>13</v>
      </c>
      <c r="Q11" s="164">
        <v>12</v>
      </c>
      <c r="R11" s="476"/>
      <c r="S11" s="476"/>
      <c r="T11" s="476"/>
      <c r="U11" s="476"/>
      <c r="V11" s="477"/>
      <c r="W11" s="146">
        <f t="shared" si="3"/>
        <v>3</v>
      </c>
      <c r="X11" s="145" t="s">
        <v>83</v>
      </c>
      <c r="Y11" s="478">
        <f t="shared" si="4"/>
        <v>0</v>
      </c>
      <c r="Z11" s="479"/>
      <c r="AA11" s="147"/>
      <c r="AB11" s="480" t="str">
        <f>B4</f>
        <v>Loužil Vojtěch</v>
      </c>
      <c r="AC11" s="481"/>
      <c r="AD11" s="481"/>
      <c r="AE11" s="481"/>
      <c r="AF11" s="482"/>
    </row>
    <row r="12" spans="1:33">
      <c r="A12" s="483"/>
      <c r="B12" s="484"/>
      <c r="C12" s="140">
        <v>0</v>
      </c>
      <c r="D12" s="141">
        <v>1</v>
      </c>
      <c r="E12" s="517" t="str">
        <f>B3</f>
        <v>Packová Štěpánka</v>
      </c>
      <c r="F12" s="518"/>
      <c r="G12" s="518"/>
      <c r="H12" s="519"/>
      <c r="I12" s="141">
        <v>2</v>
      </c>
      <c r="J12" s="517" t="str">
        <f>B4</f>
        <v>Loužil Vojtěch</v>
      </c>
      <c r="K12" s="518"/>
      <c r="L12" s="518"/>
      <c r="M12" s="518"/>
      <c r="N12" s="520"/>
      <c r="O12" s="165">
        <v>-2</v>
      </c>
      <c r="P12" s="166">
        <v>-7</v>
      </c>
      <c r="Q12" s="166">
        <v>-1</v>
      </c>
      <c r="R12" s="489"/>
      <c r="S12" s="489"/>
      <c r="T12" s="489"/>
      <c r="U12" s="489"/>
      <c r="V12" s="490"/>
      <c r="W12" s="142">
        <f t="shared" si="3"/>
        <v>0</v>
      </c>
      <c r="X12" s="141" t="s">
        <v>83</v>
      </c>
      <c r="Y12" s="465">
        <f t="shared" si="4"/>
        <v>3</v>
      </c>
      <c r="Z12" s="466"/>
      <c r="AA12" s="148"/>
      <c r="AB12" s="467" t="str">
        <f>B6</f>
        <v>Križan Jakub</v>
      </c>
      <c r="AC12" s="468"/>
      <c r="AD12" s="468"/>
      <c r="AE12" s="468"/>
      <c r="AF12" s="469"/>
    </row>
    <row r="13" spans="1:33">
      <c r="A13" s="470"/>
      <c r="B13" s="471"/>
      <c r="C13" s="144">
        <v>0</v>
      </c>
      <c r="D13" s="145">
        <v>2</v>
      </c>
      <c r="E13" s="513" t="str">
        <f>B4</f>
        <v>Loužil Vojtěch</v>
      </c>
      <c r="F13" s="514"/>
      <c r="G13" s="514"/>
      <c r="H13" s="515"/>
      <c r="I13" s="145">
        <v>4</v>
      </c>
      <c r="J13" s="513" t="str">
        <f>B6</f>
        <v>Križan Jakub</v>
      </c>
      <c r="K13" s="514"/>
      <c r="L13" s="514"/>
      <c r="M13" s="514"/>
      <c r="N13" s="516"/>
      <c r="O13" s="163">
        <v>2</v>
      </c>
      <c r="P13" s="164">
        <v>8</v>
      </c>
      <c r="Q13" s="164">
        <v>8</v>
      </c>
      <c r="R13" s="476"/>
      <c r="S13" s="476"/>
      <c r="T13" s="476"/>
      <c r="U13" s="476"/>
      <c r="V13" s="477"/>
      <c r="W13" s="146">
        <f t="shared" si="3"/>
        <v>3</v>
      </c>
      <c r="X13" s="145" t="s">
        <v>83</v>
      </c>
      <c r="Y13" s="478">
        <f t="shared" si="4"/>
        <v>0</v>
      </c>
      <c r="Z13" s="479"/>
      <c r="AA13" s="149"/>
      <c r="AB13" s="480" t="str">
        <f>B3</f>
        <v>Packová Štěpánka</v>
      </c>
      <c r="AC13" s="481"/>
      <c r="AD13" s="481"/>
      <c r="AE13" s="481"/>
      <c r="AF13" s="482"/>
    </row>
    <row r="14" spans="1:33" ht="16.5" thickBot="1">
      <c r="A14" s="496"/>
      <c r="B14" s="497"/>
      <c r="C14" s="150">
        <v>0</v>
      </c>
      <c r="D14" s="151">
        <v>3</v>
      </c>
      <c r="E14" s="521" t="str">
        <f>B5</f>
        <v>Konvalinka Michael</v>
      </c>
      <c r="F14" s="522"/>
      <c r="G14" s="522"/>
      <c r="H14" s="523"/>
      <c r="I14" s="151">
        <v>1</v>
      </c>
      <c r="J14" s="521" t="str">
        <f>B3</f>
        <v>Packová Štěpánka</v>
      </c>
      <c r="K14" s="522"/>
      <c r="L14" s="522"/>
      <c r="M14" s="522"/>
      <c r="N14" s="524"/>
      <c r="O14" s="167">
        <v>8</v>
      </c>
      <c r="P14" s="168">
        <v>5</v>
      </c>
      <c r="Q14" s="168">
        <v>6</v>
      </c>
      <c r="R14" s="502"/>
      <c r="S14" s="502"/>
      <c r="T14" s="502"/>
      <c r="U14" s="502"/>
      <c r="V14" s="503"/>
      <c r="W14" s="214">
        <f t="shared" si="3"/>
        <v>3</v>
      </c>
      <c r="X14" s="209" t="s">
        <v>83</v>
      </c>
      <c r="Y14" s="491">
        <f t="shared" si="4"/>
        <v>0</v>
      </c>
      <c r="Z14" s="492"/>
      <c r="AA14" s="152"/>
      <c r="AB14" s="493" t="str">
        <f>B4</f>
        <v>Loužil Vojtěch</v>
      </c>
      <c r="AC14" s="494"/>
      <c r="AD14" s="494"/>
      <c r="AE14" s="494"/>
      <c r="AF14" s="495"/>
    </row>
    <row r="15" spans="1:33" ht="37.5" customHeight="1" thickTop="1" thickBo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25"/>
      <c r="AF15" s="102"/>
    </row>
    <row r="16" spans="1:33" ht="26.45" customHeight="1" thickTop="1" thickBot="1">
      <c r="A16" s="406" t="s">
        <v>72</v>
      </c>
      <c r="B16" s="407"/>
      <c r="C16" s="407"/>
      <c r="D16" s="407"/>
      <c r="E16" s="408" t="s">
        <v>82</v>
      </c>
      <c r="F16" s="409"/>
      <c r="G16" s="410">
        <f>Preslist!C4</f>
        <v>45584</v>
      </c>
      <c r="H16" s="411"/>
      <c r="I16" s="411"/>
      <c r="J16" s="412"/>
      <c r="K16" s="413" t="s">
        <v>222</v>
      </c>
      <c r="L16" s="414"/>
      <c r="M16" s="414"/>
      <c r="N16" s="414"/>
      <c r="O16" s="415"/>
      <c r="P16" s="531" t="s">
        <v>74</v>
      </c>
      <c r="Q16" s="532"/>
      <c r="R16" s="532"/>
      <c r="S16" s="418" t="s">
        <v>129</v>
      </c>
      <c r="T16" s="417"/>
      <c r="U16" s="417"/>
      <c r="V16" s="417"/>
      <c r="W16" s="417"/>
      <c r="X16" s="417"/>
      <c r="Y16" s="419"/>
      <c r="Z16" s="391" t="s">
        <v>75</v>
      </c>
      <c r="AA16" s="391"/>
      <c r="AB16" s="391"/>
      <c r="AC16" s="102"/>
      <c r="AD16" s="392"/>
      <c r="AE16" s="392"/>
      <c r="AF16" s="393"/>
    </row>
    <row r="17" spans="1:32" ht="25.5" thickTop="1" thickBot="1">
      <c r="A17" s="103" t="s">
        <v>76</v>
      </c>
      <c r="B17" s="394" t="s">
        <v>9</v>
      </c>
      <c r="C17" s="395"/>
      <c r="D17" s="395"/>
      <c r="E17" s="395"/>
      <c r="F17" s="395"/>
      <c r="G17" s="395"/>
      <c r="H17" s="395" t="s">
        <v>77</v>
      </c>
      <c r="I17" s="396"/>
      <c r="J17" s="397">
        <f>A18</f>
        <v>50</v>
      </c>
      <c r="K17" s="397"/>
      <c r="L17" s="397"/>
      <c r="M17" s="398">
        <f>A19</f>
        <v>57</v>
      </c>
      <c r="N17" s="397"/>
      <c r="O17" s="399"/>
      <c r="P17" s="397">
        <f>A20</f>
        <v>56</v>
      </c>
      <c r="Q17" s="397"/>
      <c r="R17" s="397"/>
      <c r="S17" s="398">
        <f>A21</f>
        <v>62</v>
      </c>
      <c r="T17" s="397"/>
      <c r="U17" s="397"/>
      <c r="V17" s="397"/>
      <c r="W17" s="400"/>
      <c r="X17" s="401" t="s">
        <v>78</v>
      </c>
      <c r="Y17" s="402"/>
      <c r="Z17" s="104" t="s">
        <v>79</v>
      </c>
      <c r="AA17" s="105" t="s">
        <v>80</v>
      </c>
      <c r="AB17" s="403" t="s">
        <v>81</v>
      </c>
      <c r="AC17" s="404"/>
      <c r="AD17" s="405"/>
      <c r="AE17" s="106" t="s">
        <v>82</v>
      </c>
      <c r="AF17" s="107" t="s">
        <v>79</v>
      </c>
    </row>
    <row r="18" spans="1:32" ht="21" thickTop="1">
      <c r="A18" s="108">
        <v>50</v>
      </c>
      <c r="B18" s="431" t="str">
        <f>VLOOKUP(A18,Preslist!A6:D106,3)</f>
        <v>Hruška Matěj</v>
      </c>
      <c r="C18" s="431"/>
      <c r="D18" s="431"/>
      <c r="E18" s="431"/>
      <c r="F18" s="431"/>
      <c r="G18" s="431"/>
      <c r="H18" s="432" t="str">
        <f>VLOOKUP(A18,Preslist!A$6:D$91,4)</f>
        <v>TJ Sokol Plzeň V.</v>
      </c>
      <c r="I18" s="433"/>
      <c r="J18" s="391"/>
      <c r="K18" s="391"/>
      <c r="L18" s="391"/>
      <c r="M18" s="109">
        <f>W27</f>
        <v>1</v>
      </c>
      <c r="N18" s="110" t="s">
        <v>83</v>
      </c>
      <c r="O18" s="111">
        <f>Y27</f>
        <v>3</v>
      </c>
      <c r="P18" s="110">
        <f>Y29</f>
        <v>2</v>
      </c>
      <c r="Q18" s="110" t="s">
        <v>83</v>
      </c>
      <c r="R18" s="110">
        <f>W29</f>
        <v>3</v>
      </c>
      <c r="S18" s="434">
        <f>W24</f>
        <v>0</v>
      </c>
      <c r="T18" s="435"/>
      <c r="U18" s="110" t="s">
        <v>83</v>
      </c>
      <c r="V18" s="435">
        <f>Y24</f>
        <v>3</v>
      </c>
      <c r="W18" s="436"/>
      <c r="X18" s="420">
        <f>COUNTIF(M18,"=3")+COUNTIF(P18,"=3")+COUNTIF(S18,"=3")</f>
        <v>0</v>
      </c>
      <c r="Y18" s="421"/>
      <c r="Z18" s="112">
        <f>COUNTIF(O18,"=3")+COUNTIF(R18,"=3")+COUNTIF(V18,"=3")</f>
        <v>3</v>
      </c>
      <c r="AA18" s="113">
        <v>0</v>
      </c>
      <c r="AB18" s="289">
        <f>M18+P18+S18</f>
        <v>3</v>
      </c>
      <c r="AC18" s="296" t="s">
        <v>83</v>
      </c>
      <c r="AD18" s="297">
        <f>O18+R18+V18</f>
        <v>9</v>
      </c>
      <c r="AE18" s="114">
        <f>X18*2+Z18*1</f>
        <v>3</v>
      </c>
      <c r="AF18" s="123">
        <f t="shared" ref="AF18:AF21" si="5">RANK(AE18,AE$3:AE$6)</f>
        <v>4</v>
      </c>
    </row>
    <row r="19" spans="1:32" ht="20.25">
      <c r="A19" s="116">
        <v>57</v>
      </c>
      <c r="B19" s="422" t="str">
        <f>VLOOKUP(A19,Preslist!A7:D107,3)</f>
        <v>Volf Patrik</v>
      </c>
      <c r="C19" s="422"/>
      <c r="D19" s="422"/>
      <c r="E19" s="422"/>
      <c r="F19" s="422"/>
      <c r="G19" s="422"/>
      <c r="H19" s="423" t="str">
        <f>VLOOKUP(A19,Preslist!A$6:D$91,4)</f>
        <v>TJ Dobřany</v>
      </c>
      <c r="I19" s="424"/>
      <c r="J19" s="117">
        <f>Y27</f>
        <v>3</v>
      </c>
      <c r="K19" s="118" t="s">
        <v>83</v>
      </c>
      <c r="L19" s="119">
        <f>W27</f>
        <v>1</v>
      </c>
      <c r="M19" s="425"/>
      <c r="N19" s="426"/>
      <c r="O19" s="427"/>
      <c r="P19" s="118">
        <f>W25</f>
        <v>3</v>
      </c>
      <c r="Q19" s="118" t="s">
        <v>83</v>
      </c>
      <c r="R19" s="118">
        <f>Y25</f>
        <v>0</v>
      </c>
      <c r="S19" s="425">
        <f>W28</f>
        <v>3</v>
      </c>
      <c r="T19" s="426"/>
      <c r="U19" s="118" t="s">
        <v>83</v>
      </c>
      <c r="V19" s="426">
        <f>Y28</f>
        <v>0</v>
      </c>
      <c r="W19" s="428"/>
      <c r="X19" s="429">
        <f>COUNTIF(J19,"=3")+COUNTIF(P19,"=3")+COUNTIF(S19,"=3")</f>
        <v>3</v>
      </c>
      <c r="Y19" s="430"/>
      <c r="Z19" s="120">
        <f>COUNTIF(L19,"=3")+COUNTIF(R19,"=3")+COUNTIF(V19,"=3")</f>
        <v>0</v>
      </c>
      <c r="AA19" s="121">
        <v>0</v>
      </c>
      <c r="AB19" s="294">
        <v>9</v>
      </c>
      <c r="AC19" s="291" t="s">
        <v>83</v>
      </c>
      <c r="AD19" s="293">
        <v>1</v>
      </c>
      <c r="AE19" s="122">
        <f t="shared" ref="AE19:AE21" si="6">X19*2+Z19*1</f>
        <v>6</v>
      </c>
      <c r="AF19" s="123">
        <f t="shared" si="5"/>
        <v>1</v>
      </c>
    </row>
    <row r="20" spans="1:32" ht="20.25">
      <c r="A20" s="116">
        <v>56</v>
      </c>
      <c r="B20" s="422" t="str">
        <f>VLOOKUP(A20,Preslist!A8:D108,3)</f>
        <v>Širer Josef</v>
      </c>
      <c r="C20" s="422"/>
      <c r="D20" s="422"/>
      <c r="E20" s="422"/>
      <c r="F20" s="422"/>
      <c r="G20" s="422"/>
      <c r="H20" s="423" t="str">
        <f>VLOOKUP(A20,Preslist!A$6:D$91,4)</f>
        <v>TJ Sokol Horní Bělá</v>
      </c>
      <c r="I20" s="424"/>
      <c r="J20" s="118">
        <f>W29</f>
        <v>3</v>
      </c>
      <c r="K20" s="118" t="s">
        <v>83</v>
      </c>
      <c r="L20" s="118">
        <f>Y29</f>
        <v>2</v>
      </c>
      <c r="M20" s="124">
        <f>Y25</f>
        <v>0</v>
      </c>
      <c r="N20" s="118" t="s">
        <v>83</v>
      </c>
      <c r="O20" s="119">
        <f>W25</f>
        <v>3</v>
      </c>
      <c r="P20" s="426"/>
      <c r="Q20" s="426"/>
      <c r="R20" s="426"/>
      <c r="S20" s="425">
        <f>Y26</f>
        <v>0</v>
      </c>
      <c r="T20" s="426"/>
      <c r="U20" s="118" t="s">
        <v>83</v>
      </c>
      <c r="V20" s="426">
        <f>W26</f>
        <v>3</v>
      </c>
      <c r="W20" s="428"/>
      <c r="X20" s="429">
        <f>COUNTIF(J20,"=3")+COUNTIF(M20,"=3")+COUNTIF(S20,"=3")</f>
        <v>1</v>
      </c>
      <c r="Y20" s="430"/>
      <c r="Z20" s="120">
        <f>COUNTIF(L20,"=3")+COUNTIF(O20,"=3")+COUNTIF(V20,"=3")</f>
        <v>2</v>
      </c>
      <c r="AA20" s="121">
        <v>0</v>
      </c>
      <c r="AB20" s="294">
        <v>3</v>
      </c>
      <c r="AC20" s="291" t="s">
        <v>83</v>
      </c>
      <c r="AD20" s="293">
        <v>8</v>
      </c>
      <c r="AE20" s="122">
        <f t="shared" si="6"/>
        <v>4</v>
      </c>
      <c r="AF20" s="123">
        <f t="shared" si="5"/>
        <v>3</v>
      </c>
    </row>
    <row r="21" spans="1:32" ht="21" thickBot="1">
      <c r="A21" s="126">
        <v>62</v>
      </c>
      <c r="B21" s="437" t="str">
        <f>VLOOKUP(A21,Preslist!A9:D109,3)</f>
        <v>Kheil Václav</v>
      </c>
      <c r="C21" s="437"/>
      <c r="D21" s="437"/>
      <c r="E21" s="437"/>
      <c r="F21" s="437"/>
      <c r="G21" s="437"/>
      <c r="H21" s="438" t="str">
        <f>VLOOKUP(A21,Preslist!A$6:D$91,4)</f>
        <v>TJ Nýřany</v>
      </c>
      <c r="I21" s="439"/>
      <c r="J21" s="127">
        <f>Y24</f>
        <v>3</v>
      </c>
      <c r="K21" s="127" t="s">
        <v>83</v>
      </c>
      <c r="L21" s="127">
        <f>W24</f>
        <v>0</v>
      </c>
      <c r="M21" s="128">
        <f>Y28</f>
        <v>0</v>
      </c>
      <c r="N21" s="127" t="s">
        <v>83</v>
      </c>
      <c r="O21" s="129">
        <f>W28</f>
        <v>3</v>
      </c>
      <c r="P21" s="127">
        <f>W26</f>
        <v>3</v>
      </c>
      <c r="Q21" s="127" t="s">
        <v>83</v>
      </c>
      <c r="R21" s="127">
        <f>Y26</f>
        <v>0</v>
      </c>
      <c r="S21" s="440"/>
      <c r="T21" s="441"/>
      <c r="U21" s="441"/>
      <c r="V21" s="441"/>
      <c r="W21" s="442"/>
      <c r="X21" s="443">
        <f>COUNTIF(J21,"=3")+COUNTIF(M21,"=3")+COUNTIF(P21,"=3")</f>
        <v>2</v>
      </c>
      <c r="Y21" s="444"/>
      <c r="Z21" s="130">
        <f>COUNTIF(L21,"=3")+COUNTIF(O21,"=3")+COUNTIF(R21,"=3")</f>
        <v>1</v>
      </c>
      <c r="AA21" s="131">
        <v>0</v>
      </c>
      <c r="AB21" s="301">
        <v>6</v>
      </c>
      <c r="AC21" s="299" t="s">
        <v>83</v>
      </c>
      <c r="AD21" s="300">
        <f t="shared" ref="AD21" si="7">O21+R21+V21</f>
        <v>3</v>
      </c>
      <c r="AE21" s="132">
        <f t="shared" si="6"/>
        <v>5</v>
      </c>
      <c r="AF21" s="133">
        <f t="shared" si="5"/>
        <v>2</v>
      </c>
    </row>
    <row r="22" spans="1:32" ht="21.75" thickTop="1" thickBot="1">
      <c r="A22" s="445" t="s">
        <v>84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7"/>
    </row>
    <row r="23" spans="1:32" ht="17.25" thickTop="1" thickBot="1">
      <c r="A23" s="448" t="s">
        <v>85</v>
      </c>
      <c r="B23" s="417"/>
      <c r="C23" s="134" t="s">
        <v>86</v>
      </c>
      <c r="D23" s="448" t="s">
        <v>87</v>
      </c>
      <c r="E23" s="417"/>
      <c r="F23" s="417"/>
      <c r="G23" s="417"/>
      <c r="H23" s="417"/>
      <c r="I23" s="417"/>
      <c r="J23" s="417"/>
      <c r="K23" s="417"/>
      <c r="L23" s="417"/>
      <c r="M23" s="417"/>
      <c r="N23" s="449"/>
      <c r="O23" s="135" t="s">
        <v>88</v>
      </c>
      <c r="P23" s="136" t="s">
        <v>89</v>
      </c>
      <c r="Q23" s="136" t="s">
        <v>90</v>
      </c>
      <c r="R23" s="463" t="s">
        <v>91</v>
      </c>
      <c r="S23" s="463"/>
      <c r="T23" s="463" t="s">
        <v>78</v>
      </c>
      <c r="U23" s="463"/>
      <c r="V23" s="464"/>
      <c r="W23" s="417" t="s">
        <v>92</v>
      </c>
      <c r="X23" s="417"/>
      <c r="Y23" s="391"/>
      <c r="Z23" s="391"/>
      <c r="AA23" s="448" t="s">
        <v>93</v>
      </c>
      <c r="AB23" s="417"/>
      <c r="AC23" s="417"/>
      <c r="AD23" s="417"/>
      <c r="AE23" s="417"/>
      <c r="AF23" s="449"/>
    </row>
    <row r="24" spans="1:32" ht="16.5" thickTop="1">
      <c r="A24" s="450"/>
      <c r="B24" s="451"/>
      <c r="C24" s="137">
        <v>0</v>
      </c>
      <c r="D24" s="138">
        <v>1</v>
      </c>
      <c r="E24" s="509" t="str">
        <f>B18</f>
        <v>Hruška Matěj</v>
      </c>
      <c r="F24" s="510"/>
      <c r="G24" s="510"/>
      <c r="H24" s="511"/>
      <c r="I24" s="138">
        <v>4</v>
      </c>
      <c r="J24" s="509" t="str">
        <f>B21</f>
        <v>Kheil Václav</v>
      </c>
      <c r="K24" s="510"/>
      <c r="L24" s="510"/>
      <c r="M24" s="510"/>
      <c r="N24" s="512"/>
      <c r="O24" s="159">
        <v>-4</v>
      </c>
      <c r="P24" s="160">
        <v>-4</v>
      </c>
      <c r="Q24" s="160">
        <v>-4</v>
      </c>
      <c r="R24" s="456"/>
      <c r="S24" s="456"/>
      <c r="T24" s="456"/>
      <c r="U24" s="456"/>
      <c r="V24" s="457"/>
      <c r="W24" s="215">
        <f>COUNTIF(O24:V24,"&gt;0")</f>
        <v>0</v>
      </c>
      <c r="X24" s="138" t="s">
        <v>83</v>
      </c>
      <c r="Y24" s="458">
        <f>COUNTIF(O24:V24,"&lt;0")</f>
        <v>3</v>
      </c>
      <c r="Z24" s="459"/>
      <c r="AA24" s="139"/>
      <c r="AB24" s="460" t="str">
        <f>B20</f>
        <v>Širer Josef</v>
      </c>
      <c r="AC24" s="461"/>
      <c r="AD24" s="461"/>
      <c r="AE24" s="461"/>
      <c r="AF24" s="462"/>
    </row>
    <row r="25" spans="1:32">
      <c r="A25" s="483"/>
      <c r="B25" s="484"/>
      <c r="C25" s="140">
        <v>0</v>
      </c>
      <c r="D25" s="141">
        <v>2</v>
      </c>
      <c r="E25" s="517" t="str">
        <f>B19</f>
        <v>Volf Patrik</v>
      </c>
      <c r="F25" s="518"/>
      <c r="G25" s="518"/>
      <c r="H25" s="519"/>
      <c r="I25" s="141">
        <v>3</v>
      </c>
      <c r="J25" s="517" t="str">
        <f>B20</f>
        <v>Širer Josef</v>
      </c>
      <c r="K25" s="518"/>
      <c r="L25" s="518"/>
      <c r="M25" s="518"/>
      <c r="N25" s="520"/>
      <c r="O25" s="161">
        <v>3</v>
      </c>
      <c r="P25" s="162">
        <v>4</v>
      </c>
      <c r="Q25" s="162">
        <v>3</v>
      </c>
      <c r="R25" s="489"/>
      <c r="S25" s="489"/>
      <c r="T25" s="489"/>
      <c r="U25" s="489"/>
      <c r="V25" s="490"/>
      <c r="W25" s="142">
        <f t="shared" ref="W25:W29" si="8">COUNTIF(O25:V25,"&gt;0")</f>
        <v>3</v>
      </c>
      <c r="X25" s="141" t="s">
        <v>83</v>
      </c>
      <c r="Y25" s="465">
        <f t="shared" ref="Y25:Y29" si="9">COUNTIF(O25:V25,"&lt;0")</f>
        <v>0</v>
      </c>
      <c r="Z25" s="466"/>
      <c r="AA25" s="143"/>
      <c r="AB25" s="467" t="str">
        <f>B18</f>
        <v>Hruška Matěj</v>
      </c>
      <c r="AC25" s="468"/>
      <c r="AD25" s="468"/>
      <c r="AE25" s="468"/>
      <c r="AF25" s="469"/>
    </row>
    <row r="26" spans="1:32">
      <c r="A26" s="470"/>
      <c r="B26" s="471"/>
      <c r="C26" s="144">
        <v>0</v>
      </c>
      <c r="D26" s="145">
        <v>4</v>
      </c>
      <c r="E26" s="513" t="str">
        <f>B21</f>
        <v>Kheil Václav</v>
      </c>
      <c r="F26" s="514"/>
      <c r="G26" s="514"/>
      <c r="H26" s="515"/>
      <c r="I26" s="145">
        <v>3</v>
      </c>
      <c r="J26" s="513" t="str">
        <f>B20</f>
        <v>Širer Josef</v>
      </c>
      <c r="K26" s="514"/>
      <c r="L26" s="514"/>
      <c r="M26" s="514"/>
      <c r="N26" s="516"/>
      <c r="O26" s="163">
        <v>3</v>
      </c>
      <c r="P26" s="164">
        <v>2</v>
      </c>
      <c r="Q26" s="164">
        <v>9</v>
      </c>
      <c r="R26" s="476"/>
      <c r="S26" s="476"/>
      <c r="T26" s="476"/>
      <c r="U26" s="476"/>
      <c r="V26" s="477"/>
      <c r="W26" s="146">
        <f t="shared" si="8"/>
        <v>3</v>
      </c>
      <c r="X26" s="145" t="s">
        <v>83</v>
      </c>
      <c r="Y26" s="478">
        <f t="shared" si="9"/>
        <v>0</v>
      </c>
      <c r="Z26" s="479"/>
      <c r="AA26" s="147"/>
      <c r="AB26" s="480" t="str">
        <f>B19</f>
        <v>Volf Patrik</v>
      </c>
      <c r="AC26" s="481"/>
      <c r="AD26" s="481"/>
      <c r="AE26" s="481"/>
      <c r="AF26" s="482"/>
    </row>
    <row r="27" spans="1:32">
      <c r="A27" s="483"/>
      <c r="B27" s="484"/>
      <c r="C27" s="140">
        <v>0</v>
      </c>
      <c r="D27" s="141">
        <v>1</v>
      </c>
      <c r="E27" s="517" t="str">
        <f>B18</f>
        <v>Hruška Matěj</v>
      </c>
      <c r="F27" s="518"/>
      <c r="G27" s="518"/>
      <c r="H27" s="519"/>
      <c r="I27" s="141">
        <v>2</v>
      </c>
      <c r="J27" s="517" t="str">
        <f>B19</f>
        <v>Volf Patrik</v>
      </c>
      <c r="K27" s="518"/>
      <c r="L27" s="518"/>
      <c r="M27" s="518"/>
      <c r="N27" s="520"/>
      <c r="O27" s="165">
        <v>-5</v>
      </c>
      <c r="P27" s="166">
        <v>-6</v>
      </c>
      <c r="Q27" s="166">
        <v>8</v>
      </c>
      <c r="R27" s="489">
        <v>-9</v>
      </c>
      <c r="S27" s="489"/>
      <c r="T27" s="489"/>
      <c r="U27" s="489"/>
      <c r="V27" s="490"/>
      <c r="W27" s="142">
        <f t="shared" si="8"/>
        <v>1</v>
      </c>
      <c r="X27" s="141" t="s">
        <v>83</v>
      </c>
      <c r="Y27" s="465">
        <f t="shared" si="9"/>
        <v>3</v>
      </c>
      <c r="Z27" s="466"/>
      <c r="AA27" s="148"/>
      <c r="AB27" s="467" t="str">
        <f>B21</f>
        <v>Kheil Václav</v>
      </c>
      <c r="AC27" s="468"/>
      <c r="AD27" s="468"/>
      <c r="AE27" s="468"/>
      <c r="AF27" s="469"/>
    </row>
    <row r="28" spans="1:32">
      <c r="A28" s="470"/>
      <c r="B28" s="471"/>
      <c r="C28" s="144">
        <v>0</v>
      </c>
      <c r="D28" s="145">
        <v>2</v>
      </c>
      <c r="E28" s="513" t="str">
        <f>B19</f>
        <v>Volf Patrik</v>
      </c>
      <c r="F28" s="514"/>
      <c r="G28" s="514"/>
      <c r="H28" s="515"/>
      <c r="I28" s="145">
        <v>4</v>
      </c>
      <c r="J28" s="513" t="str">
        <f>B21</f>
        <v>Kheil Václav</v>
      </c>
      <c r="K28" s="514"/>
      <c r="L28" s="514"/>
      <c r="M28" s="514"/>
      <c r="N28" s="516"/>
      <c r="O28" s="163">
        <v>9</v>
      </c>
      <c r="P28" s="164">
        <v>7</v>
      </c>
      <c r="Q28" s="164">
        <v>8</v>
      </c>
      <c r="R28" s="476"/>
      <c r="S28" s="476"/>
      <c r="T28" s="476"/>
      <c r="U28" s="476"/>
      <c r="V28" s="477"/>
      <c r="W28" s="146">
        <f t="shared" si="8"/>
        <v>3</v>
      </c>
      <c r="X28" s="145" t="s">
        <v>83</v>
      </c>
      <c r="Y28" s="478">
        <f t="shared" si="9"/>
        <v>0</v>
      </c>
      <c r="Z28" s="479"/>
      <c r="AA28" s="149"/>
      <c r="AB28" s="480" t="str">
        <f>B18</f>
        <v>Hruška Matěj</v>
      </c>
      <c r="AC28" s="481"/>
      <c r="AD28" s="481"/>
      <c r="AE28" s="481"/>
      <c r="AF28" s="482"/>
    </row>
    <row r="29" spans="1:32" ht="16.5" thickBot="1">
      <c r="A29" s="496"/>
      <c r="B29" s="497"/>
      <c r="C29" s="150">
        <v>0</v>
      </c>
      <c r="D29" s="151">
        <v>3</v>
      </c>
      <c r="E29" s="521" t="str">
        <f>B20</f>
        <v>Širer Josef</v>
      </c>
      <c r="F29" s="522"/>
      <c r="G29" s="522"/>
      <c r="H29" s="523"/>
      <c r="I29" s="151">
        <v>1</v>
      </c>
      <c r="J29" s="521" t="str">
        <f>B18</f>
        <v>Hruška Matěj</v>
      </c>
      <c r="K29" s="522"/>
      <c r="L29" s="522"/>
      <c r="M29" s="522"/>
      <c r="N29" s="524"/>
      <c r="O29" s="167">
        <v>7</v>
      </c>
      <c r="P29" s="168">
        <v>-5</v>
      </c>
      <c r="Q29" s="168">
        <v>10</v>
      </c>
      <c r="R29" s="502">
        <v>-8</v>
      </c>
      <c r="S29" s="502"/>
      <c r="T29" s="502">
        <v>6</v>
      </c>
      <c r="U29" s="502"/>
      <c r="V29" s="503"/>
      <c r="W29" s="214">
        <f t="shared" si="8"/>
        <v>3</v>
      </c>
      <c r="X29" s="209" t="s">
        <v>83</v>
      </c>
      <c r="Y29" s="491">
        <f t="shared" si="9"/>
        <v>2</v>
      </c>
      <c r="Z29" s="492"/>
      <c r="AA29" s="152"/>
      <c r="AB29" s="493" t="str">
        <f>B19</f>
        <v>Volf Patrik</v>
      </c>
      <c r="AC29" s="494"/>
      <c r="AD29" s="494"/>
      <c r="AE29" s="494"/>
      <c r="AF29" s="495"/>
    </row>
    <row r="30" spans="1:32" ht="117" customHeight="1" thickTop="1" thickBot="1">
      <c r="A30" s="155"/>
      <c r="B30" s="155"/>
      <c r="C30" s="156"/>
      <c r="D30" s="102"/>
      <c r="E30" s="156"/>
      <c r="F30" s="156"/>
      <c r="G30" s="156"/>
      <c r="H30" s="156"/>
      <c r="I30" s="102"/>
      <c r="J30" s="156"/>
      <c r="K30" s="156"/>
      <c r="L30" s="156"/>
      <c r="M30" s="156"/>
      <c r="N30" s="156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57"/>
      <c r="AB30" s="158"/>
      <c r="AC30" s="158"/>
      <c r="AD30" s="158"/>
      <c r="AE30" s="158"/>
      <c r="AF30" s="158"/>
    </row>
    <row r="31" spans="1:32" ht="26.45" customHeight="1" thickTop="1" thickBot="1">
      <c r="A31" s="406" t="s">
        <v>72</v>
      </c>
      <c r="B31" s="407"/>
      <c r="C31" s="407"/>
      <c r="D31" s="407"/>
      <c r="E31" s="408" t="s">
        <v>94</v>
      </c>
      <c r="F31" s="409"/>
      <c r="G31" s="410">
        <f>Preslist!C4</f>
        <v>45584</v>
      </c>
      <c r="H31" s="411"/>
      <c r="I31" s="411"/>
      <c r="J31" s="412"/>
      <c r="K31" s="413" t="s">
        <v>222</v>
      </c>
      <c r="L31" s="414"/>
      <c r="M31" s="414"/>
      <c r="N31" s="414"/>
      <c r="O31" s="415"/>
      <c r="P31" s="531" t="s">
        <v>74</v>
      </c>
      <c r="Q31" s="532"/>
      <c r="R31" s="532"/>
      <c r="S31" s="418" t="s">
        <v>129</v>
      </c>
      <c r="T31" s="417"/>
      <c r="U31" s="417"/>
      <c r="V31" s="417"/>
      <c r="W31" s="417"/>
      <c r="X31" s="417"/>
      <c r="Y31" s="419"/>
      <c r="Z31" s="391" t="s">
        <v>75</v>
      </c>
      <c r="AA31" s="391"/>
      <c r="AB31" s="391"/>
      <c r="AC31" s="102"/>
      <c r="AD31" s="392"/>
      <c r="AE31" s="392"/>
      <c r="AF31" s="393"/>
    </row>
    <row r="32" spans="1:32" ht="25.5" thickTop="1" thickBot="1">
      <c r="A32" s="103" t="s">
        <v>76</v>
      </c>
      <c r="B32" s="394" t="s">
        <v>9</v>
      </c>
      <c r="C32" s="395"/>
      <c r="D32" s="395"/>
      <c r="E32" s="395"/>
      <c r="F32" s="395"/>
      <c r="G32" s="395"/>
      <c r="H32" s="395" t="s">
        <v>77</v>
      </c>
      <c r="I32" s="396"/>
      <c r="J32" s="397">
        <f>A33</f>
        <v>51</v>
      </c>
      <c r="K32" s="397"/>
      <c r="L32" s="397"/>
      <c r="M32" s="398">
        <f>A34</f>
        <v>60</v>
      </c>
      <c r="N32" s="397"/>
      <c r="O32" s="399"/>
      <c r="P32" s="397">
        <f>A35</f>
        <v>53</v>
      </c>
      <c r="Q32" s="397"/>
      <c r="R32" s="397"/>
      <c r="S32" s="398">
        <f>A36</f>
        <v>61</v>
      </c>
      <c r="T32" s="397"/>
      <c r="U32" s="397"/>
      <c r="V32" s="397"/>
      <c r="W32" s="400"/>
      <c r="X32" s="401" t="s">
        <v>78</v>
      </c>
      <c r="Y32" s="402"/>
      <c r="Z32" s="104" t="s">
        <v>79</v>
      </c>
      <c r="AA32" s="105" t="s">
        <v>80</v>
      </c>
      <c r="AB32" s="403" t="s">
        <v>81</v>
      </c>
      <c r="AC32" s="404"/>
      <c r="AD32" s="405"/>
      <c r="AE32" s="106" t="s">
        <v>82</v>
      </c>
      <c r="AF32" s="107" t="s">
        <v>79</v>
      </c>
    </row>
    <row r="33" spans="1:32" ht="21" thickTop="1">
      <c r="A33" s="108">
        <v>51</v>
      </c>
      <c r="B33" s="535" t="str">
        <f>VLOOKUP(A33,Preslist!A6:D121,3)</f>
        <v>Nekola Dominik</v>
      </c>
      <c r="C33" s="535"/>
      <c r="D33" s="535"/>
      <c r="E33" s="535"/>
      <c r="F33" s="535"/>
      <c r="G33" s="535"/>
      <c r="H33" s="432" t="str">
        <f>VLOOKUP(A33,Preslist!A$6:D$91,4)</f>
        <v>TJ Sokol Plzeň V.</v>
      </c>
      <c r="I33" s="433"/>
      <c r="J33" s="391"/>
      <c r="K33" s="391"/>
      <c r="L33" s="391"/>
      <c r="M33" s="109">
        <f>W42</f>
        <v>3</v>
      </c>
      <c r="N33" s="110" t="s">
        <v>83</v>
      </c>
      <c r="O33" s="111">
        <f>Y42</f>
        <v>0</v>
      </c>
      <c r="P33" s="110">
        <f>Y44</f>
        <v>3</v>
      </c>
      <c r="Q33" s="110" t="s">
        <v>83</v>
      </c>
      <c r="R33" s="110">
        <f>W44</f>
        <v>0</v>
      </c>
      <c r="S33" s="434">
        <f>W39</f>
        <v>3</v>
      </c>
      <c r="T33" s="435"/>
      <c r="U33" s="110" t="s">
        <v>83</v>
      </c>
      <c r="V33" s="435">
        <f>Y39</f>
        <v>0</v>
      </c>
      <c r="W33" s="436"/>
      <c r="X33" s="420">
        <f>COUNTIF(M33,"=3")+COUNTIF(P33,"=3")+COUNTIF(S33,"=3")</f>
        <v>3</v>
      </c>
      <c r="Y33" s="421"/>
      <c r="Z33" s="112">
        <f>COUNTIF(O33,"=3")+COUNTIF(R33,"=3")+COUNTIF(V33,"=3")</f>
        <v>0</v>
      </c>
      <c r="AA33" s="113">
        <v>0</v>
      </c>
      <c r="AB33" s="289">
        <f>M33+P33+S33</f>
        <v>9</v>
      </c>
      <c r="AC33" s="296" t="s">
        <v>83</v>
      </c>
      <c r="AD33" s="297">
        <f>O33+R33+V33</f>
        <v>0</v>
      </c>
      <c r="AE33" s="114">
        <f>X33*2+Z33*1</f>
        <v>6</v>
      </c>
      <c r="AF33" s="123">
        <f t="shared" ref="AF33:AF36" si="10">RANK(AE33,AE$3:AE$6)</f>
        <v>1</v>
      </c>
    </row>
    <row r="34" spans="1:32" ht="20.25">
      <c r="A34" s="116">
        <v>60</v>
      </c>
      <c r="B34" s="422" t="str">
        <f>VLOOKUP(A34,Preslist!A7:D122,3)</f>
        <v>Stenglová Andrea</v>
      </c>
      <c r="C34" s="422"/>
      <c r="D34" s="422"/>
      <c r="E34" s="422"/>
      <c r="F34" s="422"/>
      <c r="G34" s="422"/>
      <c r="H34" s="423" t="str">
        <f>VLOOKUP(A34,Preslist!A$6:D$91,4)</f>
        <v>TJ Nýřany</v>
      </c>
      <c r="I34" s="424"/>
      <c r="J34" s="117">
        <f>Y42</f>
        <v>0</v>
      </c>
      <c r="K34" s="118" t="s">
        <v>83</v>
      </c>
      <c r="L34" s="119">
        <f>W42</f>
        <v>3</v>
      </c>
      <c r="M34" s="425"/>
      <c r="N34" s="426"/>
      <c r="O34" s="427"/>
      <c r="P34" s="118">
        <f>W40</f>
        <v>0</v>
      </c>
      <c r="Q34" s="118" t="s">
        <v>83</v>
      </c>
      <c r="R34" s="118">
        <f>Y40</f>
        <v>3</v>
      </c>
      <c r="S34" s="425">
        <f>W43</f>
        <v>3</v>
      </c>
      <c r="T34" s="426"/>
      <c r="U34" s="118" t="s">
        <v>83</v>
      </c>
      <c r="V34" s="426">
        <f>Y43</f>
        <v>0</v>
      </c>
      <c r="W34" s="428"/>
      <c r="X34" s="429">
        <f>COUNTIF(J34,"=3")+COUNTIF(P34,"=3")+COUNTIF(S34,"=3")</f>
        <v>1</v>
      </c>
      <c r="Y34" s="430"/>
      <c r="Z34" s="120">
        <f>COUNTIF(L34,"=3")+COUNTIF(R34,"=3")+COUNTIF(V34,"=3")</f>
        <v>2</v>
      </c>
      <c r="AA34" s="121">
        <v>0</v>
      </c>
      <c r="AB34" s="294">
        <f t="shared" ref="AB34:AB36" si="11">M34+P34+S34</f>
        <v>3</v>
      </c>
      <c r="AC34" s="291" t="s">
        <v>83</v>
      </c>
      <c r="AD34" s="293">
        <v>6</v>
      </c>
      <c r="AE34" s="122">
        <f t="shared" ref="AE34:AE36" si="12">X34*2+Z34*1</f>
        <v>4</v>
      </c>
      <c r="AF34" s="123">
        <f t="shared" si="10"/>
        <v>3</v>
      </c>
    </row>
    <row r="35" spans="1:32" ht="20.25">
      <c r="A35" s="116">
        <v>53</v>
      </c>
      <c r="B35" s="530" t="str">
        <f>VLOOKUP(A35,Preslist!A8:D123,3)</f>
        <v>Frausová Tereza</v>
      </c>
      <c r="C35" s="530"/>
      <c r="D35" s="530"/>
      <c r="E35" s="530"/>
      <c r="F35" s="530"/>
      <c r="G35" s="530"/>
      <c r="H35" s="423" t="str">
        <f>VLOOKUP(A35,Preslist!A$6:D$91,4)</f>
        <v>TJ Dobřany</v>
      </c>
      <c r="I35" s="424"/>
      <c r="J35" s="118">
        <f>W44</f>
        <v>0</v>
      </c>
      <c r="K35" s="118" t="s">
        <v>83</v>
      </c>
      <c r="L35" s="118">
        <f>Y44</f>
        <v>3</v>
      </c>
      <c r="M35" s="124">
        <f>Y40</f>
        <v>3</v>
      </c>
      <c r="N35" s="118" t="s">
        <v>83</v>
      </c>
      <c r="O35" s="119">
        <f>W40</f>
        <v>0</v>
      </c>
      <c r="P35" s="426"/>
      <c r="Q35" s="426"/>
      <c r="R35" s="426"/>
      <c r="S35" s="425">
        <f>Y41</f>
        <v>3</v>
      </c>
      <c r="T35" s="426"/>
      <c r="U35" s="118" t="s">
        <v>83</v>
      </c>
      <c r="V35" s="426">
        <f>W41</f>
        <v>0</v>
      </c>
      <c r="W35" s="428"/>
      <c r="X35" s="429">
        <f>COUNTIF(J35,"=3")+COUNTIF(M35,"=3")+COUNTIF(S35,"=3")</f>
        <v>2</v>
      </c>
      <c r="Y35" s="430"/>
      <c r="Z35" s="120">
        <f>COUNTIF(L35,"=3")+COUNTIF(O35,"=3")+COUNTIF(V35,"=3")</f>
        <v>1</v>
      </c>
      <c r="AA35" s="121">
        <v>0</v>
      </c>
      <c r="AB35" s="294">
        <f t="shared" si="11"/>
        <v>6</v>
      </c>
      <c r="AC35" s="291" t="s">
        <v>83</v>
      </c>
      <c r="AD35" s="293">
        <v>3</v>
      </c>
      <c r="AE35" s="122">
        <f t="shared" si="12"/>
        <v>5</v>
      </c>
      <c r="AF35" s="123">
        <f t="shared" si="10"/>
        <v>2</v>
      </c>
    </row>
    <row r="36" spans="1:32" ht="21" thickBot="1">
      <c r="A36" s="126">
        <v>61</v>
      </c>
      <c r="B36" s="437" t="str">
        <f>VLOOKUP(A36,Preslist!A9:D124,3)</f>
        <v>Straková Vendula</v>
      </c>
      <c r="C36" s="437"/>
      <c r="D36" s="437"/>
      <c r="E36" s="437"/>
      <c r="F36" s="437"/>
      <c r="G36" s="437"/>
      <c r="H36" s="438" t="str">
        <f>VLOOKUP(A36,Preslist!A$6:D$91,4)</f>
        <v>SKUŘ Plzeň</v>
      </c>
      <c r="I36" s="439"/>
      <c r="J36" s="127">
        <f>Y39</f>
        <v>0</v>
      </c>
      <c r="K36" s="127" t="s">
        <v>83</v>
      </c>
      <c r="L36" s="127">
        <f>W39</f>
        <v>3</v>
      </c>
      <c r="M36" s="128">
        <f>Y43</f>
        <v>0</v>
      </c>
      <c r="N36" s="127" t="s">
        <v>83</v>
      </c>
      <c r="O36" s="129">
        <f>W43</f>
        <v>3</v>
      </c>
      <c r="P36" s="127">
        <f>W41</f>
        <v>0</v>
      </c>
      <c r="Q36" s="127" t="s">
        <v>83</v>
      </c>
      <c r="R36" s="127">
        <f>Y41</f>
        <v>3</v>
      </c>
      <c r="S36" s="440"/>
      <c r="T36" s="441"/>
      <c r="U36" s="441"/>
      <c r="V36" s="441"/>
      <c r="W36" s="442"/>
      <c r="X36" s="443">
        <f>COUNTIF(J36,"=3")+COUNTIF(M36,"=3")+COUNTIF(P36,"=3")</f>
        <v>0</v>
      </c>
      <c r="Y36" s="444"/>
      <c r="Z36" s="130">
        <f>COUNTIF(L36,"=3")+COUNTIF(O36,"=3")+COUNTIF(R36,"=3")</f>
        <v>3</v>
      </c>
      <c r="AA36" s="131">
        <v>0</v>
      </c>
      <c r="AB36" s="301">
        <f t="shared" si="11"/>
        <v>0</v>
      </c>
      <c r="AC36" s="299" t="s">
        <v>83</v>
      </c>
      <c r="AD36" s="300">
        <v>9</v>
      </c>
      <c r="AE36" s="132">
        <f t="shared" si="12"/>
        <v>3</v>
      </c>
      <c r="AF36" s="133">
        <f t="shared" si="10"/>
        <v>4</v>
      </c>
    </row>
    <row r="37" spans="1:32" ht="21.75" thickTop="1" thickBot="1">
      <c r="A37" s="445" t="s">
        <v>84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7"/>
    </row>
    <row r="38" spans="1:32" ht="17.25" thickTop="1" thickBot="1">
      <c r="A38" s="448" t="s">
        <v>85</v>
      </c>
      <c r="B38" s="417"/>
      <c r="C38" s="134" t="s">
        <v>86</v>
      </c>
      <c r="D38" s="448" t="s">
        <v>87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49"/>
      <c r="O38" s="135" t="s">
        <v>88</v>
      </c>
      <c r="P38" s="136" t="s">
        <v>89</v>
      </c>
      <c r="Q38" s="136" t="s">
        <v>90</v>
      </c>
      <c r="R38" s="463" t="s">
        <v>91</v>
      </c>
      <c r="S38" s="463"/>
      <c r="T38" s="463" t="s">
        <v>78</v>
      </c>
      <c r="U38" s="463"/>
      <c r="V38" s="464"/>
      <c r="W38" s="417" t="s">
        <v>92</v>
      </c>
      <c r="X38" s="417"/>
      <c r="Y38" s="391"/>
      <c r="Z38" s="391"/>
      <c r="AA38" s="448" t="s">
        <v>93</v>
      </c>
      <c r="AB38" s="417"/>
      <c r="AC38" s="417"/>
      <c r="AD38" s="417"/>
      <c r="AE38" s="417"/>
      <c r="AF38" s="449"/>
    </row>
    <row r="39" spans="1:32" ht="16.5" thickTop="1">
      <c r="A39" s="450"/>
      <c r="B39" s="451"/>
      <c r="C39" s="137">
        <v>0</v>
      </c>
      <c r="D39" s="138">
        <v>1</v>
      </c>
      <c r="E39" s="509" t="str">
        <f>B33</f>
        <v>Nekola Dominik</v>
      </c>
      <c r="F39" s="510"/>
      <c r="G39" s="510"/>
      <c r="H39" s="511"/>
      <c r="I39" s="138">
        <v>4</v>
      </c>
      <c r="J39" s="509" t="str">
        <f>B36</f>
        <v>Straková Vendula</v>
      </c>
      <c r="K39" s="510"/>
      <c r="L39" s="510"/>
      <c r="M39" s="510"/>
      <c r="N39" s="512"/>
      <c r="O39" s="159">
        <v>4</v>
      </c>
      <c r="P39" s="160">
        <v>5</v>
      </c>
      <c r="Q39" s="160">
        <v>4</v>
      </c>
      <c r="R39" s="456"/>
      <c r="S39" s="456"/>
      <c r="T39" s="456"/>
      <c r="U39" s="456"/>
      <c r="V39" s="457"/>
      <c r="W39" s="215">
        <f>COUNTIF(O39:V39,"&gt;0")</f>
        <v>3</v>
      </c>
      <c r="X39" s="138" t="s">
        <v>83</v>
      </c>
      <c r="Y39" s="458">
        <f>COUNTIF(O39:V39,"&lt;0")</f>
        <v>0</v>
      </c>
      <c r="Z39" s="459"/>
      <c r="AA39" s="139"/>
      <c r="AB39" s="460" t="str">
        <f>B35</f>
        <v>Frausová Tereza</v>
      </c>
      <c r="AC39" s="461"/>
      <c r="AD39" s="461"/>
      <c r="AE39" s="461"/>
      <c r="AF39" s="462"/>
    </row>
    <row r="40" spans="1:32">
      <c r="A40" s="483"/>
      <c r="B40" s="484"/>
      <c r="C40" s="140">
        <v>0</v>
      </c>
      <c r="D40" s="141">
        <v>2</v>
      </c>
      <c r="E40" s="517" t="str">
        <f>B34</f>
        <v>Stenglová Andrea</v>
      </c>
      <c r="F40" s="518"/>
      <c r="G40" s="518"/>
      <c r="H40" s="519"/>
      <c r="I40" s="141">
        <v>3</v>
      </c>
      <c r="J40" s="517" t="str">
        <f>B35</f>
        <v>Frausová Tereza</v>
      </c>
      <c r="K40" s="518"/>
      <c r="L40" s="518"/>
      <c r="M40" s="518"/>
      <c r="N40" s="520"/>
      <c r="O40" s="161">
        <v>-1</v>
      </c>
      <c r="P40" s="162">
        <v>-7</v>
      </c>
      <c r="Q40" s="162">
        <v>-16</v>
      </c>
      <c r="R40" s="489"/>
      <c r="S40" s="489"/>
      <c r="T40" s="489"/>
      <c r="U40" s="489"/>
      <c r="V40" s="490"/>
      <c r="W40" s="142">
        <f t="shared" ref="W40:W44" si="13">COUNTIF(O40:V40,"&gt;0")</f>
        <v>0</v>
      </c>
      <c r="X40" s="141" t="s">
        <v>83</v>
      </c>
      <c r="Y40" s="465">
        <f t="shared" ref="Y40:Y44" si="14">COUNTIF(O40:V40,"&lt;0")</f>
        <v>3</v>
      </c>
      <c r="Z40" s="466"/>
      <c r="AA40" s="143"/>
      <c r="AB40" s="467" t="str">
        <f>B33</f>
        <v>Nekola Dominik</v>
      </c>
      <c r="AC40" s="468"/>
      <c r="AD40" s="468"/>
      <c r="AE40" s="468"/>
      <c r="AF40" s="469"/>
    </row>
    <row r="41" spans="1:32">
      <c r="A41" s="470"/>
      <c r="B41" s="471"/>
      <c r="C41" s="144">
        <v>0</v>
      </c>
      <c r="D41" s="145">
        <v>4</v>
      </c>
      <c r="E41" s="513" t="str">
        <f>B36</f>
        <v>Straková Vendula</v>
      </c>
      <c r="F41" s="514"/>
      <c r="G41" s="514"/>
      <c r="H41" s="515"/>
      <c r="I41" s="145">
        <v>3</v>
      </c>
      <c r="J41" s="513" t="str">
        <f>B35</f>
        <v>Frausová Tereza</v>
      </c>
      <c r="K41" s="514"/>
      <c r="L41" s="514"/>
      <c r="M41" s="514"/>
      <c r="N41" s="516"/>
      <c r="O41" s="163">
        <v>-8</v>
      </c>
      <c r="P41" s="164">
        <v>-7</v>
      </c>
      <c r="Q41" s="164">
        <v>-1</v>
      </c>
      <c r="R41" s="476"/>
      <c r="S41" s="476"/>
      <c r="T41" s="476"/>
      <c r="U41" s="476"/>
      <c r="V41" s="477"/>
      <c r="W41" s="146">
        <f t="shared" si="13"/>
        <v>0</v>
      </c>
      <c r="X41" s="145" t="s">
        <v>83</v>
      </c>
      <c r="Y41" s="478">
        <f t="shared" si="14"/>
        <v>3</v>
      </c>
      <c r="Z41" s="479"/>
      <c r="AA41" s="147"/>
      <c r="AB41" s="480" t="str">
        <f>B34</f>
        <v>Stenglová Andrea</v>
      </c>
      <c r="AC41" s="481"/>
      <c r="AD41" s="481"/>
      <c r="AE41" s="481"/>
      <c r="AF41" s="482"/>
    </row>
    <row r="42" spans="1:32">
      <c r="A42" s="483"/>
      <c r="B42" s="484"/>
      <c r="C42" s="140">
        <v>0</v>
      </c>
      <c r="D42" s="141">
        <v>1</v>
      </c>
      <c r="E42" s="517" t="str">
        <f>B33</f>
        <v>Nekola Dominik</v>
      </c>
      <c r="F42" s="518"/>
      <c r="G42" s="518"/>
      <c r="H42" s="519"/>
      <c r="I42" s="141">
        <v>2</v>
      </c>
      <c r="J42" s="517" t="str">
        <f>B34</f>
        <v>Stenglová Andrea</v>
      </c>
      <c r="K42" s="518"/>
      <c r="L42" s="518"/>
      <c r="M42" s="518"/>
      <c r="N42" s="520"/>
      <c r="O42" s="165">
        <v>4</v>
      </c>
      <c r="P42" s="166">
        <v>4</v>
      </c>
      <c r="Q42" s="166">
        <v>5</v>
      </c>
      <c r="R42" s="489"/>
      <c r="S42" s="489"/>
      <c r="T42" s="489"/>
      <c r="U42" s="489"/>
      <c r="V42" s="490"/>
      <c r="W42" s="142">
        <f t="shared" si="13"/>
        <v>3</v>
      </c>
      <c r="X42" s="141" t="s">
        <v>83</v>
      </c>
      <c r="Y42" s="465">
        <f t="shared" si="14"/>
        <v>0</v>
      </c>
      <c r="Z42" s="466"/>
      <c r="AA42" s="148"/>
      <c r="AB42" s="467" t="str">
        <f>B36</f>
        <v>Straková Vendula</v>
      </c>
      <c r="AC42" s="468"/>
      <c r="AD42" s="468"/>
      <c r="AE42" s="468"/>
      <c r="AF42" s="469"/>
    </row>
    <row r="43" spans="1:32">
      <c r="A43" s="470"/>
      <c r="B43" s="471"/>
      <c r="C43" s="144">
        <v>0</v>
      </c>
      <c r="D43" s="145">
        <v>2</v>
      </c>
      <c r="E43" s="513" t="str">
        <f>B34</f>
        <v>Stenglová Andrea</v>
      </c>
      <c r="F43" s="514"/>
      <c r="G43" s="514"/>
      <c r="H43" s="515"/>
      <c r="I43" s="145">
        <v>4</v>
      </c>
      <c r="J43" s="513" t="str">
        <f>B36</f>
        <v>Straková Vendula</v>
      </c>
      <c r="K43" s="514"/>
      <c r="L43" s="514"/>
      <c r="M43" s="514"/>
      <c r="N43" s="516"/>
      <c r="O43" s="163">
        <v>7</v>
      </c>
      <c r="P43" s="164">
        <v>3</v>
      </c>
      <c r="Q43" s="164">
        <v>7</v>
      </c>
      <c r="R43" s="476"/>
      <c r="S43" s="476"/>
      <c r="T43" s="476"/>
      <c r="U43" s="476"/>
      <c r="V43" s="477"/>
      <c r="W43" s="146">
        <f t="shared" si="13"/>
        <v>3</v>
      </c>
      <c r="X43" s="145" t="s">
        <v>83</v>
      </c>
      <c r="Y43" s="478">
        <f t="shared" si="14"/>
        <v>0</v>
      </c>
      <c r="Z43" s="479"/>
      <c r="AA43" s="149"/>
      <c r="AB43" s="480" t="str">
        <f>B33</f>
        <v>Nekola Dominik</v>
      </c>
      <c r="AC43" s="481"/>
      <c r="AD43" s="481"/>
      <c r="AE43" s="481"/>
      <c r="AF43" s="482"/>
    </row>
    <row r="44" spans="1:32" ht="16.5" thickBot="1">
      <c r="A44" s="496"/>
      <c r="B44" s="497"/>
      <c r="C44" s="150">
        <v>0</v>
      </c>
      <c r="D44" s="151">
        <v>3</v>
      </c>
      <c r="E44" s="521" t="str">
        <f>B35</f>
        <v>Frausová Tereza</v>
      </c>
      <c r="F44" s="522"/>
      <c r="G44" s="522"/>
      <c r="H44" s="523"/>
      <c r="I44" s="151">
        <v>1</v>
      </c>
      <c r="J44" s="521" t="str">
        <f>B33</f>
        <v>Nekola Dominik</v>
      </c>
      <c r="K44" s="522"/>
      <c r="L44" s="522"/>
      <c r="M44" s="522"/>
      <c r="N44" s="524"/>
      <c r="O44" s="167">
        <v>-7</v>
      </c>
      <c r="P44" s="168">
        <v>-4</v>
      </c>
      <c r="Q44" s="168">
        <v>-6</v>
      </c>
      <c r="R44" s="502"/>
      <c r="S44" s="502"/>
      <c r="T44" s="502"/>
      <c r="U44" s="502"/>
      <c r="V44" s="503"/>
      <c r="W44" s="214">
        <f t="shared" si="13"/>
        <v>0</v>
      </c>
      <c r="X44" s="209" t="s">
        <v>83</v>
      </c>
      <c r="Y44" s="491">
        <f t="shared" si="14"/>
        <v>3</v>
      </c>
      <c r="Z44" s="492"/>
      <c r="AA44" s="152"/>
      <c r="AB44" s="493" t="str">
        <f>B34</f>
        <v>Stenglová Andrea</v>
      </c>
      <c r="AC44" s="494"/>
      <c r="AD44" s="494"/>
      <c r="AE44" s="494"/>
      <c r="AF44" s="495"/>
    </row>
    <row r="45" spans="1:32" ht="37.5" customHeight="1" thickTop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5"/>
      <c r="AF45" s="102"/>
    </row>
    <row r="46" spans="1:32" ht="26.45" customHeight="1" thickTop="1" thickBot="1">
      <c r="A46" s="406" t="s">
        <v>72</v>
      </c>
      <c r="B46" s="407"/>
      <c r="C46" s="407"/>
      <c r="D46" s="407"/>
      <c r="E46" s="408" t="s">
        <v>95</v>
      </c>
      <c r="F46" s="409"/>
      <c r="G46" s="410">
        <f>Preslist!C4</f>
        <v>45584</v>
      </c>
      <c r="H46" s="411"/>
      <c r="I46" s="411"/>
      <c r="J46" s="412"/>
      <c r="K46" s="413" t="s">
        <v>222</v>
      </c>
      <c r="L46" s="414"/>
      <c r="M46" s="414"/>
      <c r="N46" s="414"/>
      <c r="O46" s="415"/>
      <c r="P46" s="531" t="s">
        <v>74</v>
      </c>
      <c r="Q46" s="532"/>
      <c r="R46" s="532"/>
      <c r="S46" s="418" t="s">
        <v>129</v>
      </c>
      <c r="T46" s="417"/>
      <c r="U46" s="417"/>
      <c r="V46" s="417"/>
      <c r="W46" s="417"/>
      <c r="X46" s="417"/>
      <c r="Y46" s="419"/>
      <c r="Z46" s="391" t="s">
        <v>75</v>
      </c>
      <c r="AA46" s="391"/>
      <c r="AB46" s="391"/>
      <c r="AC46" s="102"/>
      <c r="AD46" s="392"/>
      <c r="AE46" s="392"/>
      <c r="AF46" s="393"/>
    </row>
    <row r="47" spans="1:32" ht="25.5" thickTop="1" thickBot="1">
      <c r="A47" s="103" t="s">
        <v>76</v>
      </c>
      <c r="B47" s="394" t="s">
        <v>9</v>
      </c>
      <c r="C47" s="395"/>
      <c r="D47" s="395"/>
      <c r="E47" s="395"/>
      <c r="F47" s="395"/>
      <c r="G47" s="395"/>
      <c r="H47" s="395" t="s">
        <v>77</v>
      </c>
      <c r="I47" s="396"/>
      <c r="J47" s="397">
        <f>A48</f>
        <v>52</v>
      </c>
      <c r="K47" s="397"/>
      <c r="L47" s="397"/>
      <c r="M47" s="398">
        <f>A49</f>
        <v>58</v>
      </c>
      <c r="N47" s="397"/>
      <c r="O47" s="399"/>
      <c r="P47" s="397">
        <f>A50</f>
        <v>54</v>
      </c>
      <c r="Q47" s="397"/>
      <c r="R47" s="397"/>
      <c r="S47" s="398">
        <f>A51</f>
        <v>64</v>
      </c>
      <c r="T47" s="397"/>
      <c r="U47" s="397"/>
      <c r="V47" s="397"/>
      <c r="W47" s="400"/>
      <c r="X47" s="401" t="s">
        <v>78</v>
      </c>
      <c r="Y47" s="402"/>
      <c r="Z47" s="104" t="s">
        <v>79</v>
      </c>
      <c r="AA47" s="105" t="s">
        <v>80</v>
      </c>
      <c r="AB47" s="403" t="s">
        <v>81</v>
      </c>
      <c r="AC47" s="404"/>
      <c r="AD47" s="405"/>
      <c r="AE47" s="106" t="s">
        <v>82</v>
      </c>
      <c r="AF47" s="107" t="s">
        <v>79</v>
      </c>
    </row>
    <row r="48" spans="1:32" ht="21" thickTop="1">
      <c r="A48" s="108">
        <v>52</v>
      </c>
      <c r="B48" s="431" t="str">
        <f>VLOOKUP(A48,Preslist!A6:D136,3)</f>
        <v>Kocum Adam</v>
      </c>
      <c r="C48" s="431"/>
      <c r="D48" s="431"/>
      <c r="E48" s="431"/>
      <c r="F48" s="431"/>
      <c r="G48" s="431"/>
      <c r="H48" s="432" t="str">
        <f>VLOOKUP(A48,Preslist!A$6:D$91,4)</f>
        <v>TJ Sokol Přeštice</v>
      </c>
      <c r="I48" s="433"/>
      <c r="J48" s="391"/>
      <c r="K48" s="391"/>
      <c r="L48" s="391"/>
      <c r="M48" s="109">
        <f>W57</f>
        <v>3</v>
      </c>
      <c r="N48" s="110" t="s">
        <v>83</v>
      </c>
      <c r="O48" s="111">
        <f>Y57</f>
        <v>0</v>
      </c>
      <c r="P48" s="110">
        <f>Y59</f>
        <v>3</v>
      </c>
      <c r="Q48" s="110" t="s">
        <v>83</v>
      </c>
      <c r="R48" s="110">
        <f>W59</f>
        <v>1</v>
      </c>
      <c r="S48" s="434">
        <f>W54</f>
        <v>3</v>
      </c>
      <c r="T48" s="435"/>
      <c r="U48" s="110" t="s">
        <v>83</v>
      </c>
      <c r="V48" s="435">
        <f>Y54</f>
        <v>0</v>
      </c>
      <c r="W48" s="436"/>
      <c r="X48" s="420">
        <f>COUNTIF(M48,"=3")+COUNTIF(P48,"=3")+COUNTIF(S48,"=3")</f>
        <v>3</v>
      </c>
      <c r="Y48" s="421"/>
      <c r="Z48" s="112">
        <f>COUNTIF(O48,"=3")+COUNTIF(R48,"=3")+COUNTIF(V48,"=3")</f>
        <v>0</v>
      </c>
      <c r="AA48" s="113">
        <v>0</v>
      </c>
      <c r="AB48" s="289">
        <f>M48+P48+S48</f>
        <v>9</v>
      </c>
      <c r="AC48" s="296" t="s">
        <v>83</v>
      </c>
      <c r="AD48" s="297">
        <f>O48+R48+V48</f>
        <v>1</v>
      </c>
      <c r="AE48" s="114">
        <f>X48*2+Z48*1</f>
        <v>6</v>
      </c>
      <c r="AF48" s="123">
        <f t="shared" ref="AF48:AF51" si="15">RANK(AE48,AE$3:AE$6)</f>
        <v>1</v>
      </c>
    </row>
    <row r="49" spans="1:32" ht="20.25">
      <c r="A49" s="116">
        <v>58</v>
      </c>
      <c r="B49" s="422" t="str">
        <f>VLOOKUP(A49,Preslist!A7:D137,3)</f>
        <v>Packová Michaela</v>
      </c>
      <c r="C49" s="422"/>
      <c r="D49" s="422"/>
      <c r="E49" s="422"/>
      <c r="F49" s="422"/>
      <c r="G49" s="422"/>
      <c r="H49" s="423" t="str">
        <f>VLOOKUP(A49,Preslist!A$6:D$91,4)</f>
        <v>TJ Nýřany</v>
      </c>
      <c r="I49" s="424"/>
      <c r="J49" s="117">
        <f>Y57</f>
        <v>0</v>
      </c>
      <c r="K49" s="118" t="s">
        <v>83</v>
      </c>
      <c r="L49" s="119">
        <f>W57</f>
        <v>3</v>
      </c>
      <c r="M49" s="425"/>
      <c r="N49" s="426"/>
      <c r="O49" s="427"/>
      <c r="P49" s="118">
        <f>W55</f>
        <v>0</v>
      </c>
      <c r="Q49" s="118" t="s">
        <v>83</v>
      </c>
      <c r="R49" s="118">
        <f>Y55</f>
        <v>3</v>
      </c>
      <c r="S49" s="425">
        <f>W58</f>
        <v>0</v>
      </c>
      <c r="T49" s="426"/>
      <c r="U49" s="118" t="s">
        <v>83</v>
      </c>
      <c r="V49" s="426">
        <f>Y58</f>
        <v>3</v>
      </c>
      <c r="W49" s="428"/>
      <c r="X49" s="429">
        <f>COUNTIF(J49,"=3")+COUNTIF(P49,"=3")+COUNTIF(S49,"=3")</f>
        <v>0</v>
      </c>
      <c r="Y49" s="430"/>
      <c r="Z49" s="120">
        <f>COUNTIF(L49,"=3")+COUNTIF(R49,"=3")+COUNTIF(V49,"=3")</f>
        <v>3</v>
      </c>
      <c r="AA49" s="121">
        <v>0</v>
      </c>
      <c r="AB49" s="294">
        <f t="shared" ref="AB49" si="16">M49+P49+S49</f>
        <v>0</v>
      </c>
      <c r="AC49" s="291" t="s">
        <v>83</v>
      </c>
      <c r="AD49" s="293">
        <v>9</v>
      </c>
      <c r="AE49" s="122">
        <f t="shared" ref="AE49:AE51" si="17">X49*2+Z49*1</f>
        <v>3</v>
      </c>
      <c r="AF49" s="123">
        <f t="shared" si="15"/>
        <v>4</v>
      </c>
    </row>
    <row r="50" spans="1:32" ht="20.25">
      <c r="A50" s="116">
        <v>54</v>
      </c>
      <c r="B50" s="422" t="str">
        <f>VLOOKUP(A50,Preslist!A8:D138,3)</f>
        <v>Skočný Dominik</v>
      </c>
      <c r="C50" s="422"/>
      <c r="D50" s="422"/>
      <c r="E50" s="422"/>
      <c r="F50" s="422"/>
      <c r="G50" s="422"/>
      <c r="H50" s="423" t="str">
        <f>VLOOKUP(A50,Preslist!A$6:D$91,4)</f>
        <v>TJ Sokol Plzeň V.</v>
      </c>
      <c r="I50" s="424"/>
      <c r="J50" s="118">
        <f>W59</f>
        <v>1</v>
      </c>
      <c r="K50" s="118" t="s">
        <v>83</v>
      </c>
      <c r="L50" s="118">
        <f>Y59</f>
        <v>3</v>
      </c>
      <c r="M50" s="124">
        <f>Y55</f>
        <v>3</v>
      </c>
      <c r="N50" s="118" t="s">
        <v>83</v>
      </c>
      <c r="O50" s="119">
        <f>W55</f>
        <v>0</v>
      </c>
      <c r="P50" s="426"/>
      <c r="Q50" s="426"/>
      <c r="R50" s="426"/>
      <c r="S50" s="425">
        <f>Y56</f>
        <v>3</v>
      </c>
      <c r="T50" s="426"/>
      <c r="U50" s="118" t="s">
        <v>83</v>
      </c>
      <c r="V50" s="426">
        <f>W56</f>
        <v>1</v>
      </c>
      <c r="W50" s="428"/>
      <c r="X50" s="429">
        <f>COUNTIF(J50,"=3")+COUNTIF(M50,"=3")+COUNTIF(S50,"=3")</f>
        <v>2</v>
      </c>
      <c r="Y50" s="430"/>
      <c r="Z50" s="120">
        <f>COUNTIF(L50,"=3")+COUNTIF(O50,"=3")+COUNTIF(V50,"=3")</f>
        <v>1</v>
      </c>
      <c r="AA50" s="121">
        <v>0</v>
      </c>
      <c r="AB50" s="294">
        <v>7</v>
      </c>
      <c r="AC50" s="291" t="s">
        <v>83</v>
      </c>
      <c r="AD50" s="293">
        <v>4</v>
      </c>
      <c r="AE50" s="122">
        <f t="shared" si="17"/>
        <v>5</v>
      </c>
      <c r="AF50" s="123">
        <f t="shared" si="15"/>
        <v>2</v>
      </c>
    </row>
    <row r="51" spans="1:32" ht="21" thickBot="1">
      <c r="A51" s="126">
        <v>64</v>
      </c>
      <c r="B51" s="437" t="str">
        <f>VLOOKUP(A51,Preslist!A9:D139,3)</f>
        <v>Soukup David</v>
      </c>
      <c r="C51" s="437"/>
      <c r="D51" s="437"/>
      <c r="E51" s="437"/>
      <c r="F51" s="437"/>
      <c r="G51" s="437"/>
      <c r="H51" s="438" t="str">
        <f>VLOOKUP(A51,Preslist!A$6:D$91,4)</f>
        <v>TJ Sokol Mirošov</v>
      </c>
      <c r="I51" s="439"/>
      <c r="J51" s="127">
        <f>Y54</f>
        <v>0</v>
      </c>
      <c r="K51" s="127" t="s">
        <v>83</v>
      </c>
      <c r="L51" s="127">
        <f>W54</f>
        <v>3</v>
      </c>
      <c r="M51" s="128">
        <f>Y58</f>
        <v>3</v>
      </c>
      <c r="N51" s="127" t="s">
        <v>83</v>
      </c>
      <c r="O51" s="129">
        <f>W58</f>
        <v>0</v>
      </c>
      <c r="P51" s="127">
        <f>W56</f>
        <v>1</v>
      </c>
      <c r="Q51" s="127" t="s">
        <v>83</v>
      </c>
      <c r="R51" s="127">
        <f>Y56</f>
        <v>3</v>
      </c>
      <c r="S51" s="440"/>
      <c r="T51" s="441"/>
      <c r="U51" s="441"/>
      <c r="V51" s="441"/>
      <c r="W51" s="442"/>
      <c r="X51" s="443">
        <f>COUNTIF(J51,"=3")+COUNTIF(M51,"=3")+COUNTIF(P51,"=3")</f>
        <v>1</v>
      </c>
      <c r="Y51" s="444"/>
      <c r="Z51" s="130">
        <f>COUNTIF(L51,"=3")+COUNTIF(O51,"=3")+COUNTIF(R51,"=3")</f>
        <v>2</v>
      </c>
      <c r="AA51" s="131">
        <v>0</v>
      </c>
      <c r="AB51" s="301">
        <v>4</v>
      </c>
      <c r="AC51" s="299" t="s">
        <v>83</v>
      </c>
      <c r="AD51" s="300">
        <v>6</v>
      </c>
      <c r="AE51" s="132">
        <f t="shared" si="17"/>
        <v>4</v>
      </c>
      <c r="AF51" s="133">
        <f t="shared" si="15"/>
        <v>3</v>
      </c>
    </row>
    <row r="52" spans="1:32" ht="21.75" thickTop="1" thickBot="1">
      <c r="A52" s="445" t="s">
        <v>84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7"/>
    </row>
    <row r="53" spans="1:32" ht="17.25" thickTop="1" thickBot="1">
      <c r="A53" s="448" t="s">
        <v>85</v>
      </c>
      <c r="B53" s="417"/>
      <c r="C53" s="134" t="s">
        <v>86</v>
      </c>
      <c r="D53" s="448" t="s">
        <v>87</v>
      </c>
      <c r="E53" s="417"/>
      <c r="F53" s="417"/>
      <c r="G53" s="417"/>
      <c r="H53" s="417"/>
      <c r="I53" s="417"/>
      <c r="J53" s="417"/>
      <c r="K53" s="417"/>
      <c r="L53" s="417"/>
      <c r="M53" s="417"/>
      <c r="N53" s="449"/>
      <c r="O53" s="135" t="s">
        <v>88</v>
      </c>
      <c r="P53" s="136" t="s">
        <v>89</v>
      </c>
      <c r="Q53" s="136" t="s">
        <v>90</v>
      </c>
      <c r="R53" s="463" t="s">
        <v>91</v>
      </c>
      <c r="S53" s="463"/>
      <c r="T53" s="463" t="s">
        <v>78</v>
      </c>
      <c r="U53" s="463"/>
      <c r="V53" s="464"/>
      <c r="W53" s="417" t="s">
        <v>92</v>
      </c>
      <c r="X53" s="417"/>
      <c r="Y53" s="391"/>
      <c r="Z53" s="391"/>
      <c r="AA53" s="448" t="s">
        <v>93</v>
      </c>
      <c r="AB53" s="417"/>
      <c r="AC53" s="417"/>
      <c r="AD53" s="417"/>
      <c r="AE53" s="417"/>
      <c r="AF53" s="449"/>
    </row>
    <row r="54" spans="1:32" ht="16.5" thickTop="1">
      <c r="A54" s="450"/>
      <c r="B54" s="451"/>
      <c r="C54" s="137">
        <v>0</v>
      </c>
      <c r="D54" s="138">
        <v>1</v>
      </c>
      <c r="E54" s="509" t="str">
        <f>B48</f>
        <v>Kocum Adam</v>
      </c>
      <c r="F54" s="510"/>
      <c r="G54" s="510"/>
      <c r="H54" s="511"/>
      <c r="I54" s="138">
        <v>4</v>
      </c>
      <c r="J54" s="509" t="str">
        <f>B51</f>
        <v>Soukup David</v>
      </c>
      <c r="K54" s="510"/>
      <c r="L54" s="510"/>
      <c r="M54" s="510"/>
      <c r="N54" s="512"/>
      <c r="O54" s="159">
        <v>9</v>
      </c>
      <c r="P54" s="160">
        <v>9</v>
      </c>
      <c r="Q54" s="160">
        <v>10</v>
      </c>
      <c r="R54" s="456"/>
      <c r="S54" s="456"/>
      <c r="T54" s="456"/>
      <c r="U54" s="456"/>
      <c r="V54" s="457"/>
      <c r="W54" s="215">
        <f>COUNTIF(O54:V54,"&gt;0")</f>
        <v>3</v>
      </c>
      <c r="X54" s="138" t="s">
        <v>83</v>
      </c>
      <c r="Y54" s="458">
        <f>COUNTIF(O54:V54,"&lt;0")</f>
        <v>0</v>
      </c>
      <c r="Z54" s="459"/>
      <c r="AA54" s="139"/>
      <c r="AB54" s="460" t="str">
        <f>B50</f>
        <v>Skočný Dominik</v>
      </c>
      <c r="AC54" s="461"/>
      <c r="AD54" s="461"/>
      <c r="AE54" s="461"/>
      <c r="AF54" s="462"/>
    </row>
    <row r="55" spans="1:32">
      <c r="A55" s="483"/>
      <c r="B55" s="484"/>
      <c r="C55" s="140">
        <v>0</v>
      </c>
      <c r="D55" s="141">
        <v>2</v>
      </c>
      <c r="E55" s="517" t="str">
        <f>B49</f>
        <v>Packová Michaela</v>
      </c>
      <c r="F55" s="518"/>
      <c r="G55" s="518"/>
      <c r="H55" s="519"/>
      <c r="I55" s="141">
        <v>3</v>
      </c>
      <c r="J55" s="517" t="str">
        <f>B50</f>
        <v>Skočný Dominik</v>
      </c>
      <c r="K55" s="518"/>
      <c r="L55" s="518"/>
      <c r="M55" s="518"/>
      <c r="N55" s="520"/>
      <c r="O55" s="161">
        <v>-4</v>
      </c>
      <c r="P55" s="162">
        <v>-6</v>
      </c>
      <c r="Q55" s="162">
        <v>-2</v>
      </c>
      <c r="R55" s="489"/>
      <c r="S55" s="489"/>
      <c r="T55" s="489"/>
      <c r="U55" s="489"/>
      <c r="V55" s="490"/>
      <c r="W55" s="142">
        <f t="shared" ref="W55:W59" si="18">COUNTIF(O55:V55,"&gt;0")</f>
        <v>0</v>
      </c>
      <c r="X55" s="141" t="s">
        <v>83</v>
      </c>
      <c r="Y55" s="465">
        <f t="shared" ref="Y55:Y59" si="19">COUNTIF(O55:V55,"&lt;0")</f>
        <v>3</v>
      </c>
      <c r="Z55" s="466"/>
      <c r="AA55" s="143"/>
      <c r="AB55" s="467" t="str">
        <f>B48</f>
        <v>Kocum Adam</v>
      </c>
      <c r="AC55" s="468"/>
      <c r="AD55" s="468"/>
      <c r="AE55" s="468"/>
      <c r="AF55" s="469"/>
    </row>
    <row r="56" spans="1:32">
      <c r="A56" s="470"/>
      <c r="B56" s="471"/>
      <c r="C56" s="144">
        <v>0</v>
      </c>
      <c r="D56" s="145">
        <v>4</v>
      </c>
      <c r="E56" s="513" t="str">
        <f>B51</f>
        <v>Soukup David</v>
      </c>
      <c r="F56" s="514"/>
      <c r="G56" s="514"/>
      <c r="H56" s="515"/>
      <c r="I56" s="145">
        <v>3</v>
      </c>
      <c r="J56" s="513" t="str">
        <f>B50</f>
        <v>Skočný Dominik</v>
      </c>
      <c r="K56" s="514"/>
      <c r="L56" s="514"/>
      <c r="M56" s="514"/>
      <c r="N56" s="516"/>
      <c r="O56" s="163">
        <v>-8</v>
      </c>
      <c r="P56" s="164">
        <v>-4</v>
      </c>
      <c r="Q56" s="164">
        <v>3</v>
      </c>
      <c r="R56" s="476">
        <v>-5</v>
      </c>
      <c r="S56" s="476"/>
      <c r="T56" s="476"/>
      <c r="U56" s="476"/>
      <c r="V56" s="477"/>
      <c r="W56" s="146">
        <f t="shared" si="18"/>
        <v>1</v>
      </c>
      <c r="X56" s="145" t="s">
        <v>83</v>
      </c>
      <c r="Y56" s="478">
        <f t="shared" si="19"/>
        <v>3</v>
      </c>
      <c r="Z56" s="479"/>
      <c r="AA56" s="147"/>
      <c r="AB56" s="480" t="str">
        <f>B49</f>
        <v>Packová Michaela</v>
      </c>
      <c r="AC56" s="481"/>
      <c r="AD56" s="481"/>
      <c r="AE56" s="481"/>
      <c r="AF56" s="482"/>
    </row>
    <row r="57" spans="1:32">
      <c r="A57" s="483"/>
      <c r="B57" s="484"/>
      <c r="C57" s="140">
        <v>0</v>
      </c>
      <c r="D57" s="141">
        <v>1</v>
      </c>
      <c r="E57" s="517" t="str">
        <f>B48</f>
        <v>Kocum Adam</v>
      </c>
      <c r="F57" s="518"/>
      <c r="G57" s="518"/>
      <c r="H57" s="519"/>
      <c r="I57" s="141">
        <v>2</v>
      </c>
      <c r="J57" s="517" t="str">
        <f>B49</f>
        <v>Packová Michaela</v>
      </c>
      <c r="K57" s="518"/>
      <c r="L57" s="518"/>
      <c r="M57" s="518"/>
      <c r="N57" s="520"/>
      <c r="O57" s="165">
        <v>4</v>
      </c>
      <c r="P57" s="166">
        <v>2</v>
      </c>
      <c r="Q57" s="166">
        <v>2</v>
      </c>
      <c r="R57" s="489"/>
      <c r="S57" s="489"/>
      <c r="T57" s="489"/>
      <c r="U57" s="489"/>
      <c r="V57" s="490"/>
      <c r="W57" s="142">
        <f t="shared" si="18"/>
        <v>3</v>
      </c>
      <c r="X57" s="141" t="s">
        <v>83</v>
      </c>
      <c r="Y57" s="465">
        <f t="shared" si="19"/>
        <v>0</v>
      </c>
      <c r="Z57" s="466"/>
      <c r="AA57" s="148"/>
      <c r="AB57" s="467" t="str">
        <f>B51</f>
        <v>Soukup David</v>
      </c>
      <c r="AC57" s="468"/>
      <c r="AD57" s="468"/>
      <c r="AE57" s="468"/>
      <c r="AF57" s="469"/>
    </row>
    <row r="58" spans="1:32">
      <c r="A58" s="470"/>
      <c r="B58" s="471"/>
      <c r="C58" s="144">
        <v>0</v>
      </c>
      <c r="D58" s="145">
        <v>2</v>
      </c>
      <c r="E58" s="513" t="str">
        <f>B49</f>
        <v>Packová Michaela</v>
      </c>
      <c r="F58" s="514"/>
      <c r="G58" s="514"/>
      <c r="H58" s="515"/>
      <c r="I58" s="145">
        <v>4</v>
      </c>
      <c r="J58" s="513" t="str">
        <f>B51</f>
        <v>Soukup David</v>
      </c>
      <c r="K58" s="514"/>
      <c r="L58" s="514"/>
      <c r="M58" s="514"/>
      <c r="N58" s="516"/>
      <c r="O58" s="163">
        <v>-10</v>
      </c>
      <c r="P58" s="164">
        <v>-3</v>
      </c>
      <c r="Q58" s="164">
        <v>-4</v>
      </c>
      <c r="R58" s="476"/>
      <c r="S58" s="476"/>
      <c r="T58" s="476"/>
      <c r="U58" s="476"/>
      <c r="V58" s="477"/>
      <c r="W58" s="146">
        <f t="shared" si="18"/>
        <v>0</v>
      </c>
      <c r="X58" s="145" t="s">
        <v>83</v>
      </c>
      <c r="Y58" s="478">
        <f t="shared" si="19"/>
        <v>3</v>
      </c>
      <c r="Z58" s="479"/>
      <c r="AA58" s="149"/>
      <c r="AB58" s="480" t="str">
        <f>B48</f>
        <v>Kocum Adam</v>
      </c>
      <c r="AC58" s="481"/>
      <c r="AD58" s="481"/>
      <c r="AE58" s="481"/>
      <c r="AF58" s="482"/>
    </row>
    <row r="59" spans="1:32" ht="16.5" thickBot="1">
      <c r="A59" s="496"/>
      <c r="B59" s="497"/>
      <c r="C59" s="150">
        <v>0</v>
      </c>
      <c r="D59" s="151">
        <v>3</v>
      </c>
      <c r="E59" s="521" t="str">
        <f>B50</f>
        <v>Skočný Dominik</v>
      </c>
      <c r="F59" s="522"/>
      <c r="G59" s="522"/>
      <c r="H59" s="523"/>
      <c r="I59" s="151">
        <v>1</v>
      </c>
      <c r="J59" s="521" t="str">
        <f>B48</f>
        <v>Kocum Adam</v>
      </c>
      <c r="K59" s="522"/>
      <c r="L59" s="522"/>
      <c r="M59" s="522"/>
      <c r="N59" s="524"/>
      <c r="O59" s="167">
        <v>-5</v>
      </c>
      <c r="P59" s="168">
        <v>-10</v>
      </c>
      <c r="Q59" s="168">
        <v>11</v>
      </c>
      <c r="R59" s="502">
        <v>-3</v>
      </c>
      <c r="S59" s="502"/>
      <c r="T59" s="502"/>
      <c r="U59" s="502"/>
      <c r="V59" s="503"/>
      <c r="W59" s="214">
        <f t="shared" si="18"/>
        <v>1</v>
      </c>
      <c r="X59" s="209" t="s">
        <v>83</v>
      </c>
      <c r="Y59" s="491">
        <f t="shared" si="19"/>
        <v>3</v>
      </c>
      <c r="Z59" s="492"/>
      <c r="AA59" s="152"/>
      <c r="AB59" s="493" t="str">
        <f>B49</f>
        <v>Packová Michaela</v>
      </c>
      <c r="AC59" s="494"/>
      <c r="AD59" s="494"/>
      <c r="AE59" s="494"/>
      <c r="AF59" s="495"/>
    </row>
    <row r="60" spans="1:32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G1 A3:AE3 G16 A18:AA18 G31 A33:AA33 G46 A48:AA48 A37:AF38 B35:AA35 A7:AF8 B5:AA5 A52:AF53 B49:AA49 A22:AF23 B19:AA19 B34:AA34 B50:AA50 B20:AA20 B51:AA51 B36:AA36 B21:AA21 B6:AA6 A14:N14 A10:N10 W10:AA10 A9:N9 W9:AA9 A29:N29 A25:N25 W25:AA25 A24:N24 W24:AA24 A44:N44 A39:N39 W39:AA39 A59:N59 A54:N54 W54:AA54 A40:N40 W40:AA40 A11:N11 W11:AA11 A55:N55 W55:AA55 A26:N26 W26:AA26 A41:N41 W41:AA41 A12:N12 W12:AA12 A42:N42 W42:AA42 A56:N56 W56:AA56 A27:N27 W27:AA27 A57:N57 W57:AA57 A13:N13 W13:AA13 W14:AA14 A28:N28 W28:AA28 W29:AA29 A43:N43 W43:AA43 W44:AA44 A58:N58 W58:AA58 W59:AA59 J2:W2 J17:W17 J32:W32 J47:W47 B4:AA4 AC9:AF9 AC10:AF10 AC11:AF11 AC12:AF12 AC13:AF13 AC14:AF14 AC24:AF24 AC25:AF25 AC26:AF26 AC27:AF27 AC28:AF28 AC29:AF29 AC39:AF39 AC40:AF40 AC41:AF41 AC42:AF42 AC43:AF43 AC44:AF44 AC54:AF54 AC55:AF55 AC56:AF56 AC57:AF57 AC58:AF58 AC59:AF59 AE4 AE5:AF5 AE6:AF6 AE20 AE21 AE19 AE34 AE35 AE36 AE49 AE50 AE51 AE18 AE33 AE48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M28" sqref="M27:M28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1" ht="12.75" customHeight="1">
      <c r="A1" s="205"/>
      <c r="B1" s="206"/>
      <c r="C1" s="525" t="s">
        <v>157</v>
      </c>
      <c r="D1" s="525"/>
      <c r="E1" s="205"/>
      <c r="F1" s="204"/>
      <c r="G1" s="203"/>
      <c r="H1" s="177"/>
      <c r="I1" s="177"/>
    </row>
    <row r="2" spans="1:11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1" ht="12.75" customHeight="1">
      <c r="A3" s="171"/>
      <c r="B3" s="198" t="s">
        <v>54</v>
      </c>
      <c r="C3" s="171"/>
      <c r="D3" s="171"/>
      <c r="E3" s="171"/>
      <c r="F3" s="171"/>
      <c r="G3" s="177"/>
      <c r="H3" s="177"/>
      <c r="I3" s="177"/>
      <c r="J3" s="177"/>
      <c r="K3" s="202"/>
    </row>
    <row r="4" spans="1:11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1" ht="12.75" customHeight="1">
      <c r="A5" s="172">
        <v>1</v>
      </c>
      <c r="B5" s="182"/>
      <c r="C5" s="186" t="s">
        <v>54</v>
      </c>
      <c r="D5" s="181" t="s">
        <v>97</v>
      </c>
      <c r="E5" s="171"/>
      <c r="F5" s="171"/>
      <c r="G5" s="177"/>
      <c r="H5" s="177"/>
      <c r="I5" s="177"/>
      <c r="J5" s="177"/>
    </row>
    <row r="6" spans="1:11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1" ht="12.75" customHeight="1">
      <c r="A7" s="172"/>
      <c r="B7" s="197" t="s">
        <v>170</v>
      </c>
      <c r="C7" s="200"/>
      <c r="D7" s="171"/>
      <c r="E7" s="171"/>
      <c r="F7" s="171"/>
      <c r="G7" s="177"/>
      <c r="H7" s="177"/>
      <c r="I7" s="177"/>
      <c r="J7" s="177"/>
    </row>
    <row r="8" spans="1:11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1" ht="12.75" customHeight="1">
      <c r="A9" s="172"/>
      <c r="B9" s="171"/>
      <c r="C9" s="199">
        <v>5</v>
      </c>
      <c r="D9" s="186" t="s">
        <v>150</v>
      </c>
      <c r="E9" s="174"/>
      <c r="F9" s="181"/>
      <c r="G9" s="177"/>
      <c r="H9" s="177"/>
      <c r="I9" s="177"/>
      <c r="J9" s="177"/>
    </row>
    <row r="10" spans="1:11" ht="12.75" customHeight="1">
      <c r="A10" s="172"/>
      <c r="B10" s="171"/>
      <c r="C10" s="182"/>
      <c r="D10" s="181" t="s">
        <v>159</v>
      </c>
      <c r="E10" s="188"/>
      <c r="F10" s="171"/>
      <c r="G10" s="177"/>
      <c r="H10" s="177"/>
      <c r="I10" s="177"/>
      <c r="J10" s="177"/>
    </row>
    <row r="11" spans="1:11" ht="12.75" customHeight="1">
      <c r="A11" s="172"/>
      <c r="B11" s="198" t="str">
        <f>'4_skupiny'!B21:G21</f>
        <v>Kheil Václav</v>
      </c>
      <c r="C11" s="182"/>
      <c r="D11" s="171"/>
      <c r="E11" s="182"/>
      <c r="F11" s="171"/>
      <c r="G11" s="171"/>
      <c r="H11" s="177"/>
      <c r="I11" s="177"/>
      <c r="J11" s="177"/>
    </row>
    <row r="12" spans="1:11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1" ht="12.75" customHeight="1">
      <c r="A13" s="172">
        <v>2</v>
      </c>
      <c r="B13" s="182"/>
      <c r="C13" s="195" t="s">
        <v>150</v>
      </c>
      <c r="D13" s="181" t="s">
        <v>159</v>
      </c>
      <c r="E13" s="182"/>
      <c r="F13" s="171"/>
      <c r="G13" s="171"/>
      <c r="H13" s="177"/>
      <c r="I13" s="177"/>
      <c r="J13" s="177"/>
    </row>
    <row r="14" spans="1:11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1" ht="12.75" customHeight="1">
      <c r="A15" s="172"/>
      <c r="B15" s="197" t="s">
        <v>150</v>
      </c>
      <c r="C15" s="171"/>
      <c r="D15" s="171"/>
      <c r="E15" s="182"/>
      <c r="F15" s="171"/>
      <c r="G15" s="171"/>
      <c r="H15" s="177"/>
      <c r="I15" s="177"/>
      <c r="J15" s="177"/>
    </row>
    <row r="16" spans="1:11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210" t="s">
        <v>150</v>
      </c>
      <c r="G17" s="213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158</v>
      </c>
      <c r="G18" s="207" t="s">
        <v>165</v>
      </c>
      <c r="H18" s="171"/>
      <c r="I18" s="177"/>
      <c r="J18" s="177"/>
    </row>
    <row r="19" spans="1:10" ht="12.75" customHeight="1">
      <c r="A19" s="172"/>
      <c r="B19" s="198" t="s">
        <v>171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3</v>
      </c>
      <c r="B21" s="182"/>
      <c r="C21" s="186" t="s">
        <v>141</v>
      </c>
      <c r="D21" s="181" t="s">
        <v>158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141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6</v>
      </c>
      <c r="D25" s="363" t="s">
        <v>59</v>
      </c>
      <c r="E25" s="362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177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4</v>
      </c>
      <c r="B29" s="182"/>
      <c r="C29" s="195" t="s">
        <v>59</v>
      </c>
      <c r="D29" s="181" t="s">
        <v>159</v>
      </c>
      <c r="H29" s="171"/>
      <c r="I29" s="171"/>
      <c r="J29" s="177"/>
    </row>
    <row r="30" spans="1:10" ht="12.75" customHeight="1">
      <c r="A30" s="172"/>
      <c r="B30" s="182"/>
      <c r="C30" s="181"/>
      <c r="D30" s="171"/>
      <c r="H30" s="171"/>
      <c r="I30" s="171"/>
      <c r="J30" s="177"/>
    </row>
    <row r="31" spans="1:10" ht="12.75" customHeight="1">
      <c r="A31" s="172"/>
      <c r="B31" s="197" t="s">
        <v>59</v>
      </c>
      <c r="H31" s="171"/>
      <c r="I31" s="171"/>
      <c r="J31" s="177"/>
    </row>
    <row r="32" spans="1:10" ht="12.75" customHeight="1">
      <c r="A32" s="172"/>
      <c r="B32" s="171"/>
      <c r="E32" s="196" t="s">
        <v>108</v>
      </c>
      <c r="F32" s="196"/>
      <c r="G32" s="178"/>
      <c r="H32" s="171"/>
      <c r="I32" s="171"/>
      <c r="J32" s="177"/>
    </row>
    <row r="33" spans="1:10" ht="12.75" customHeight="1">
      <c r="A33" s="172"/>
      <c r="B33" s="171"/>
      <c r="H33" s="171"/>
      <c r="I33" s="171"/>
      <c r="J33" s="177"/>
    </row>
    <row r="34" spans="1:10" ht="12.75" customHeight="1">
      <c r="A34" s="172"/>
      <c r="B34" s="171"/>
      <c r="C34" s="175" t="s">
        <v>107</v>
      </c>
      <c r="D34" s="174" t="s">
        <v>54</v>
      </c>
      <c r="E34" s="19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3"/>
      <c r="F35" s="173"/>
      <c r="H35" s="171"/>
      <c r="I35" s="171"/>
      <c r="J35" s="177"/>
    </row>
    <row r="36" spans="1:10" ht="12.75" customHeight="1">
      <c r="A36" s="192"/>
      <c r="B36" s="179" t="s">
        <v>106</v>
      </c>
      <c r="C36" s="171"/>
      <c r="D36" s="171"/>
      <c r="E36" s="191"/>
      <c r="F36" s="211" t="s">
        <v>54</v>
      </c>
      <c r="G36" s="212"/>
      <c r="H36" s="171"/>
      <c r="I36" s="171"/>
      <c r="J36" s="177"/>
    </row>
    <row r="37" spans="1:10" ht="12.75" customHeight="1">
      <c r="A37" s="172"/>
      <c r="B37" s="171"/>
      <c r="C37" s="171"/>
      <c r="D37" s="171"/>
      <c r="E37" s="191"/>
      <c r="F37" s="190" t="s">
        <v>159</v>
      </c>
      <c r="G37" s="248" t="s">
        <v>163</v>
      </c>
      <c r="H37" s="171"/>
      <c r="I37" s="171"/>
      <c r="J37" s="177"/>
    </row>
    <row r="38" spans="1:10" ht="13.15" customHeight="1">
      <c r="A38" s="175" t="s">
        <v>105</v>
      </c>
      <c r="B38" s="174" t="s">
        <v>170</v>
      </c>
      <c r="C38" s="175" t="s">
        <v>104</v>
      </c>
      <c r="D38" s="186" t="s">
        <v>141</v>
      </c>
      <c r="E38" s="189"/>
      <c r="F38" s="173"/>
      <c r="G38" s="176"/>
      <c r="H38" s="171"/>
      <c r="I38" s="171"/>
      <c r="J38" s="177"/>
    </row>
    <row r="39" spans="1:10" ht="12.75" customHeight="1">
      <c r="A39" s="175"/>
      <c r="B39" s="185"/>
      <c r="C39" s="171"/>
      <c r="E39" s="171"/>
      <c r="H39" s="171"/>
      <c r="I39" s="171"/>
      <c r="J39" s="177"/>
    </row>
    <row r="40" spans="1:10" ht="12.75" customHeight="1">
      <c r="A40" s="175"/>
      <c r="B40" s="184">
        <v>7</v>
      </c>
      <c r="C40" s="174" t="s">
        <v>175</v>
      </c>
      <c r="D40" s="181" t="s">
        <v>158</v>
      </c>
      <c r="E40" s="171"/>
      <c r="H40" s="187"/>
      <c r="I40" s="171"/>
      <c r="J40" s="177"/>
    </row>
    <row r="41" spans="1:10" ht="12.75" customHeight="1">
      <c r="A41" s="175"/>
      <c r="B41" s="182"/>
      <c r="C41" s="188"/>
      <c r="D41" s="171"/>
      <c r="E41" s="171"/>
      <c r="H41" s="171"/>
      <c r="I41" s="171"/>
      <c r="J41" s="171"/>
    </row>
    <row r="42" spans="1:10" ht="12.75" customHeight="1">
      <c r="A42" s="175" t="s">
        <v>103</v>
      </c>
      <c r="B42" s="180" t="s">
        <v>175</v>
      </c>
      <c r="C42" s="182"/>
      <c r="D42" s="171"/>
      <c r="E42" s="171"/>
      <c r="F42" s="17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71"/>
      <c r="E43" s="171"/>
      <c r="F43" s="171"/>
      <c r="G43" s="187"/>
      <c r="H43" s="171"/>
      <c r="I43" s="171"/>
      <c r="J43" s="171"/>
    </row>
    <row r="44" spans="1:10" ht="12.75" customHeight="1">
      <c r="A44" s="175"/>
      <c r="B44" s="171"/>
      <c r="C44" s="182"/>
      <c r="D44" s="174" t="s">
        <v>175</v>
      </c>
      <c r="E44" s="174"/>
      <c r="F44" s="181"/>
      <c r="G44" s="171"/>
      <c r="H44" s="171"/>
      <c r="I44" s="171"/>
      <c r="J44" s="171"/>
    </row>
    <row r="45" spans="1:10" ht="12.75" customHeight="1">
      <c r="A45" s="175"/>
      <c r="B45" s="171"/>
      <c r="C45" s="182"/>
      <c r="D45" s="181" t="s">
        <v>97</v>
      </c>
      <c r="E45" s="207" t="s">
        <v>102</v>
      </c>
      <c r="F45" s="171"/>
      <c r="G45" s="171"/>
      <c r="H45" s="171"/>
      <c r="I45" s="171"/>
      <c r="J45" s="171"/>
    </row>
    <row r="46" spans="1:10" ht="12.75" customHeight="1">
      <c r="A46" s="175" t="s">
        <v>101</v>
      </c>
      <c r="B46" s="174" t="s">
        <v>171</v>
      </c>
      <c r="C46" s="182"/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5"/>
      <c r="C47" s="182"/>
      <c r="D47" s="171"/>
      <c r="F47" s="171"/>
      <c r="G47" s="171"/>
      <c r="H47" s="171"/>
    </row>
    <row r="48" spans="1:10" ht="12.75" customHeight="1">
      <c r="A48" s="175"/>
      <c r="B48" s="184">
        <v>8</v>
      </c>
      <c r="C48" s="180" t="s">
        <v>177</v>
      </c>
      <c r="D48" s="181" t="s">
        <v>159</v>
      </c>
      <c r="F48" s="171"/>
      <c r="G48" s="171"/>
      <c r="H48" s="183"/>
    </row>
    <row r="49" spans="1:8" ht="12.75" customHeight="1">
      <c r="A49" s="175"/>
      <c r="B49" s="182"/>
      <c r="C49" s="181"/>
      <c r="D49" s="171"/>
      <c r="F49" s="171"/>
      <c r="G49" s="171"/>
      <c r="H49" s="171"/>
    </row>
    <row r="50" spans="1:8" ht="12.75" customHeight="1">
      <c r="A50" s="175" t="s">
        <v>100</v>
      </c>
      <c r="B50" s="180" t="s">
        <v>177</v>
      </c>
      <c r="C50" s="171"/>
      <c r="D50" s="171"/>
      <c r="F50" s="171"/>
      <c r="G50" s="171"/>
      <c r="H50" s="171"/>
    </row>
    <row r="51" spans="1:8" ht="12.75" customHeight="1">
      <c r="A51" s="175"/>
      <c r="B51" s="171"/>
      <c r="C51" s="171"/>
      <c r="D51" s="171"/>
      <c r="F51" s="171"/>
      <c r="G51" s="171"/>
      <c r="H51" s="171"/>
    </row>
    <row r="52" spans="1:8" ht="12.75" customHeight="1">
      <c r="A52" s="179"/>
      <c r="B52" s="178" t="s">
        <v>99</v>
      </c>
      <c r="D52" s="171"/>
      <c r="F52" s="171"/>
      <c r="G52" s="171"/>
      <c r="H52" s="171"/>
    </row>
    <row r="53" spans="1:8" ht="12.75" customHeight="1">
      <c r="A53" s="171"/>
      <c r="B53" s="171"/>
      <c r="F53" s="171"/>
      <c r="G53" s="171"/>
      <c r="H53" s="171"/>
    </row>
    <row r="54" spans="1:8" ht="12.75" customHeight="1">
      <c r="A54" s="175" t="s">
        <v>98</v>
      </c>
      <c r="B54" s="174" t="s">
        <v>170</v>
      </c>
      <c r="F54" s="171"/>
      <c r="G54" s="177"/>
      <c r="H54" s="171"/>
    </row>
    <row r="55" spans="1:8" ht="12.75" customHeight="1">
      <c r="A55" s="171"/>
      <c r="B55" s="171"/>
      <c r="C55" s="173"/>
      <c r="E55" s="177"/>
      <c r="H55" s="171"/>
    </row>
    <row r="56" spans="1:8" ht="12.75" customHeight="1">
      <c r="A56" s="171"/>
      <c r="B56" s="171"/>
      <c r="C56" s="174" t="s">
        <v>170</v>
      </c>
      <c r="D56" s="176" t="s">
        <v>158</v>
      </c>
      <c r="E56" s="171"/>
      <c r="H56" s="171"/>
    </row>
    <row r="57" spans="1:8" ht="12.75" customHeight="1">
      <c r="A57" s="171"/>
      <c r="B57" s="171"/>
      <c r="C57" s="249" t="s">
        <v>162</v>
      </c>
      <c r="E57" s="171"/>
    </row>
    <row r="58" spans="1:8" ht="12.75" customHeight="1">
      <c r="A58" s="175" t="s">
        <v>96</v>
      </c>
      <c r="B58" s="174" t="s">
        <v>171</v>
      </c>
      <c r="C58" s="173"/>
    </row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E38" sqref="E38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0" ht="12.75" customHeight="1">
      <c r="A1" s="205"/>
      <c r="B1" s="206"/>
      <c r="C1" s="525" t="s">
        <v>156</v>
      </c>
      <c r="D1" s="525"/>
      <c r="E1" s="205"/>
      <c r="F1" s="204"/>
      <c r="G1" s="206"/>
      <c r="H1" s="177"/>
      <c r="I1" s="177"/>
      <c r="J1" s="177"/>
    </row>
    <row r="2" spans="1:10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0" ht="12.75" customHeight="1">
      <c r="A3" s="171"/>
      <c r="B3" s="198" t="s">
        <v>67</v>
      </c>
      <c r="C3" s="171"/>
      <c r="D3" s="171"/>
      <c r="E3" s="171"/>
      <c r="F3" s="171"/>
      <c r="G3" s="177"/>
      <c r="H3" s="177"/>
      <c r="I3" s="177"/>
      <c r="J3" s="177"/>
    </row>
    <row r="4" spans="1:10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0" ht="12.75" customHeight="1">
      <c r="A5" s="172">
        <v>9</v>
      </c>
      <c r="B5" s="182"/>
      <c r="C5" s="186" t="s">
        <v>67</v>
      </c>
      <c r="D5" s="181" t="s">
        <v>97</v>
      </c>
      <c r="E5" s="171"/>
      <c r="F5" s="171"/>
      <c r="G5" s="177"/>
      <c r="H5" s="177"/>
      <c r="I5" s="177"/>
      <c r="J5" s="177"/>
    </row>
    <row r="6" spans="1:10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0" ht="12.75" customHeight="1">
      <c r="A7" s="172"/>
      <c r="B7" s="197" t="s">
        <v>168</v>
      </c>
      <c r="C7" s="200"/>
      <c r="D7" s="171"/>
      <c r="E7" s="171"/>
      <c r="F7" s="171"/>
      <c r="G7" s="177"/>
      <c r="H7" s="177"/>
      <c r="I7" s="177"/>
      <c r="J7" s="177"/>
    </row>
    <row r="8" spans="1:10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0" ht="12.75" customHeight="1">
      <c r="A9" s="172"/>
      <c r="B9" s="171"/>
      <c r="C9" s="199">
        <v>13</v>
      </c>
      <c r="D9" s="174" t="s">
        <v>176</v>
      </c>
      <c r="F9" s="181"/>
      <c r="G9" s="177"/>
      <c r="H9" s="177"/>
      <c r="I9" s="177"/>
      <c r="J9" s="177"/>
    </row>
    <row r="10" spans="1:10" ht="12.75" customHeight="1">
      <c r="A10" s="172"/>
      <c r="B10" s="171"/>
      <c r="C10" s="182"/>
      <c r="D10" s="181" t="s">
        <v>97</v>
      </c>
      <c r="E10" s="188"/>
      <c r="F10" s="171"/>
      <c r="G10" s="177"/>
      <c r="H10" s="177"/>
      <c r="I10" s="177"/>
      <c r="J10" s="177"/>
    </row>
    <row r="11" spans="1:10" ht="12.75" customHeight="1">
      <c r="A11" s="172"/>
      <c r="B11" s="198" t="s">
        <v>202</v>
      </c>
      <c r="C11" s="182"/>
      <c r="D11" s="171"/>
      <c r="E11" s="182"/>
      <c r="F11" s="171"/>
      <c r="G11" s="171"/>
      <c r="H11" s="177"/>
      <c r="I11" s="177"/>
      <c r="J11" s="177"/>
    </row>
    <row r="12" spans="1:10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0" ht="12.75" customHeight="1">
      <c r="A13" s="172">
        <v>10</v>
      </c>
      <c r="B13" s="182"/>
      <c r="C13" s="195" t="s">
        <v>176</v>
      </c>
      <c r="D13" s="181" t="s">
        <v>97</v>
      </c>
      <c r="E13" s="182"/>
      <c r="F13" s="171"/>
      <c r="G13" s="171"/>
      <c r="H13" s="177"/>
      <c r="I13" s="177"/>
      <c r="J13" s="177"/>
    </row>
    <row r="14" spans="1:10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0" ht="12.75" customHeight="1">
      <c r="A15" s="172"/>
      <c r="B15" s="197" t="s">
        <v>176</v>
      </c>
      <c r="C15" s="171"/>
      <c r="D15" s="171"/>
      <c r="E15" s="182"/>
      <c r="F15" s="171"/>
      <c r="G15" s="171"/>
      <c r="H15" s="177"/>
      <c r="I15" s="177"/>
      <c r="J15" s="177"/>
    </row>
    <row r="16" spans="1:10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186" t="s">
        <v>146</v>
      </c>
      <c r="G17" s="174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159</v>
      </c>
      <c r="G18" s="207" t="s">
        <v>122</v>
      </c>
      <c r="H18" s="171"/>
      <c r="I18" s="177"/>
      <c r="J18" s="177"/>
    </row>
    <row r="19" spans="1:10" ht="12.75" customHeight="1">
      <c r="A19" s="172"/>
      <c r="B19" s="198" t="s">
        <v>146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11</v>
      </c>
      <c r="B21" s="182"/>
      <c r="C21" s="186" t="s">
        <v>146</v>
      </c>
      <c r="D21" s="181" t="s">
        <v>97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145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14</v>
      </c>
      <c r="D25" s="186" t="s">
        <v>146</v>
      </c>
      <c r="E25" s="180"/>
      <c r="F25" s="176" t="s">
        <v>97</v>
      </c>
      <c r="H25" s="171"/>
      <c r="I25" s="171"/>
      <c r="J25" s="177"/>
    </row>
    <row r="26" spans="1:10" ht="12.75" customHeight="1">
      <c r="A26" s="172"/>
      <c r="B26" s="171"/>
      <c r="C26" s="182"/>
      <c r="D26" s="181"/>
      <c r="E26" s="181"/>
      <c r="H26" s="171"/>
      <c r="I26" s="171"/>
      <c r="J26" s="177"/>
    </row>
    <row r="27" spans="1:10" ht="12.75" customHeight="1">
      <c r="A27" s="172"/>
      <c r="B27" s="198" t="s">
        <v>169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12</v>
      </c>
      <c r="B29" s="182"/>
      <c r="C29" s="195" t="s">
        <v>64</v>
      </c>
      <c r="D29" s="181" t="s">
        <v>97</v>
      </c>
      <c r="H29" s="171"/>
      <c r="I29" s="171"/>
      <c r="J29" s="177"/>
    </row>
    <row r="30" spans="1:10" ht="12.75" customHeight="1">
      <c r="A30" s="172"/>
      <c r="B30" s="182"/>
      <c r="C30" s="181"/>
      <c r="E30" s="196" t="s">
        <v>121</v>
      </c>
      <c r="F30" s="196"/>
      <c r="G30" s="178"/>
      <c r="H30" s="171"/>
      <c r="I30" s="171"/>
      <c r="J30" s="177"/>
    </row>
    <row r="31" spans="1:10" ht="12.75" customHeight="1">
      <c r="A31" s="172"/>
      <c r="B31" s="197" t="s">
        <v>64</v>
      </c>
      <c r="H31" s="171"/>
      <c r="I31" s="171"/>
      <c r="J31" s="177"/>
    </row>
    <row r="32" spans="1:10" ht="12.75" customHeight="1">
      <c r="A32" s="172"/>
      <c r="B32" s="171"/>
      <c r="D32" s="174" t="s">
        <v>67</v>
      </c>
      <c r="E32" s="194"/>
      <c r="H32" s="171"/>
      <c r="I32" s="171"/>
      <c r="J32" s="177"/>
    </row>
    <row r="33" spans="1:10" ht="12.75" customHeight="1">
      <c r="A33" s="172"/>
      <c r="B33" s="171"/>
      <c r="D33" s="171"/>
      <c r="E33" s="193"/>
      <c r="F33" s="173"/>
      <c r="H33" s="171"/>
      <c r="I33" s="171"/>
      <c r="J33" s="177"/>
    </row>
    <row r="34" spans="1:10" ht="12.75" customHeight="1">
      <c r="A34" s="192"/>
      <c r="B34" s="179" t="s">
        <v>120</v>
      </c>
      <c r="C34" s="175" t="s">
        <v>119</v>
      </c>
      <c r="D34" s="171"/>
      <c r="E34" s="191"/>
      <c r="F34" s="186" t="s">
        <v>67</v>
      </c>
      <c r="G34" s="17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1"/>
      <c r="F35" s="190" t="s">
        <v>159</v>
      </c>
      <c r="G35" s="248" t="s">
        <v>117</v>
      </c>
      <c r="H35" s="171"/>
      <c r="I35" s="171"/>
      <c r="J35" s="177"/>
    </row>
    <row r="36" spans="1:10" ht="12.75" customHeight="1">
      <c r="A36" s="175" t="s">
        <v>118</v>
      </c>
      <c r="B36" s="174" t="s">
        <v>168</v>
      </c>
      <c r="C36" s="171"/>
      <c r="D36" s="174" t="s">
        <v>64</v>
      </c>
      <c r="E36" s="189"/>
      <c r="F36" s="173"/>
      <c r="G36" s="176"/>
      <c r="H36" s="181"/>
      <c r="I36" s="171"/>
      <c r="J36" s="177"/>
    </row>
    <row r="37" spans="1:10" ht="12.75" customHeight="1">
      <c r="A37" s="175"/>
      <c r="B37" s="185"/>
      <c r="C37" s="171"/>
      <c r="H37" s="171"/>
      <c r="I37" s="171"/>
      <c r="J37" s="177"/>
    </row>
    <row r="38" spans="1:10" ht="13.15" customHeight="1">
      <c r="A38" s="175"/>
      <c r="B38" s="184">
        <v>15</v>
      </c>
      <c r="C38" s="245" t="s">
        <v>168</v>
      </c>
      <c r="D38" s="176" t="s">
        <v>97</v>
      </c>
      <c r="H38" s="171"/>
      <c r="I38" s="171"/>
      <c r="J38" s="177"/>
    </row>
    <row r="39" spans="1:10" ht="12.75" customHeight="1">
      <c r="A39" s="175"/>
      <c r="B39" s="182"/>
      <c r="C39" s="188"/>
      <c r="D39" s="171"/>
      <c r="E39" s="171"/>
      <c r="H39" s="171"/>
      <c r="I39" s="171"/>
      <c r="J39" s="177"/>
    </row>
    <row r="40" spans="1:10" ht="12.75" customHeight="1">
      <c r="A40" s="175" t="s">
        <v>116</v>
      </c>
      <c r="B40" s="180" t="s">
        <v>202</v>
      </c>
      <c r="C40" s="182"/>
      <c r="D40" s="171"/>
      <c r="E40" s="171"/>
      <c r="F40" s="171"/>
      <c r="G40" s="171"/>
      <c r="H40" s="187"/>
      <c r="I40" s="171"/>
      <c r="J40" s="177"/>
    </row>
    <row r="41" spans="1:10" ht="12.75" customHeight="1">
      <c r="A41" s="175"/>
      <c r="B41" s="171"/>
      <c r="C41" s="182"/>
      <c r="D41" s="171"/>
      <c r="E41" s="171"/>
      <c r="F41" s="171"/>
      <c r="G41" s="187"/>
      <c r="H41" s="171"/>
      <c r="I41" s="171"/>
      <c r="J41" s="171"/>
    </row>
    <row r="42" spans="1:10" ht="12.75" customHeight="1">
      <c r="A42" s="175"/>
      <c r="B42" s="171"/>
      <c r="C42" s="182"/>
      <c r="D42" s="195" t="s">
        <v>145</v>
      </c>
      <c r="E42" s="319"/>
      <c r="F42" s="181" t="s">
        <v>159</v>
      </c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81"/>
      <c r="E43" s="248" t="s">
        <v>115</v>
      </c>
      <c r="F43" s="171"/>
      <c r="G43" s="171"/>
      <c r="H43" s="171"/>
      <c r="I43" s="171"/>
      <c r="J43" s="171"/>
    </row>
    <row r="44" spans="1:10" ht="12.75" customHeight="1">
      <c r="A44" s="175" t="s">
        <v>114</v>
      </c>
      <c r="B44" s="174" t="s">
        <v>145</v>
      </c>
      <c r="C44" s="182"/>
      <c r="D44" s="171"/>
      <c r="F44" s="171"/>
      <c r="G44" s="171"/>
      <c r="H44" s="171"/>
      <c r="I44" s="171"/>
      <c r="J44" s="171"/>
    </row>
    <row r="45" spans="1:10" ht="12.75" customHeight="1">
      <c r="A45" s="175"/>
      <c r="B45" s="185"/>
      <c r="C45" s="182"/>
      <c r="D45" s="171"/>
      <c r="F45" s="171"/>
      <c r="G45" s="171"/>
      <c r="H45" s="171"/>
      <c r="I45" s="171"/>
      <c r="J45" s="171"/>
    </row>
    <row r="46" spans="1:10" ht="12.75" customHeight="1">
      <c r="A46" s="175"/>
      <c r="B46" s="184">
        <v>16</v>
      </c>
      <c r="C46" s="195" t="s">
        <v>145</v>
      </c>
      <c r="D46" s="181" t="s">
        <v>159</v>
      </c>
      <c r="F46" s="171"/>
      <c r="G46" s="171"/>
      <c r="H46" s="171"/>
      <c r="I46" s="171"/>
      <c r="J46" s="171"/>
    </row>
    <row r="47" spans="1:10" ht="12.75" customHeight="1">
      <c r="A47" s="175"/>
      <c r="B47" s="182"/>
      <c r="C47" s="181"/>
      <c r="D47" s="171"/>
      <c r="F47" s="171"/>
      <c r="G47" s="171"/>
      <c r="H47" s="171"/>
    </row>
    <row r="48" spans="1:10" ht="12.75" customHeight="1">
      <c r="A48" s="175" t="s">
        <v>113</v>
      </c>
      <c r="B48" s="180" t="s">
        <v>169</v>
      </c>
      <c r="C48" s="171"/>
      <c r="D48" s="171"/>
      <c r="F48" s="171"/>
      <c r="G48" s="171"/>
      <c r="H48" s="183"/>
    </row>
    <row r="49" spans="1:8" ht="12.75" customHeight="1">
      <c r="A49" s="175"/>
      <c r="B49" s="171"/>
      <c r="C49" s="171"/>
      <c r="D49" s="171"/>
      <c r="F49" s="171"/>
      <c r="G49" s="171"/>
      <c r="H49" s="171"/>
    </row>
    <row r="50" spans="1:8" ht="12.75" customHeight="1">
      <c r="A50" s="207"/>
      <c r="B50" s="171"/>
      <c r="C50" s="171"/>
      <c r="D50" s="171"/>
      <c r="F50" s="171"/>
      <c r="G50" s="171"/>
      <c r="H50" s="171"/>
    </row>
    <row r="51" spans="1:8" ht="12.75" customHeight="1">
      <c r="A51" s="179"/>
      <c r="B51" s="178" t="s">
        <v>112</v>
      </c>
      <c r="F51" s="171"/>
      <c r="G51" s="171"/>
      <c r="H51" s="171"/>
    </row>
    <row r="52" spans="1:8" ht="12.75" customHeight="1">
      <c r="A52" s="171"/>
      <c r="B52" s="171"/>
      <c r="F52" s="171"/>
      <c r="G52" s="177"/>
      <c r="H52" s="171"/>
    </row>
    <row r="53" spans="1:8" ht="12.75" customHeight="1">
      <c r="A53" s="175" t="s">
        <v>111</v>
      </c>
      <c r="B53" s="180" t="s">
        <v>202</v>
      </c>
      <c r="E53" s="177"/>
      <c r="H53" s="171"/>
    </row>
    <row r="54" spans="1:8" ht="12.75" customHeight="1">
      <c r="A54" s="171"/>
      <c r="B54" s="171"/>
      <c r="C54" s="173"/>
      <c r="E54" s="171"/>
      <c r="H54" s="171"/>
    </row>
    <row r="55" spans="1:8" ht="12.75" customHeight="1">
      <c r="A55" s="171"/>
      <c r="B55" s="171"/>
      <c r="C55" s="186" t="s">
        <v>169</v>
      </c>
      <c r="D55" s="176" t="s">
        <v>97</v>
      </c>
      <c r="E55" s="171"/>
      <c r="H55" s="171"/>
    </row>
    <row r="56" spans="1:8" ht="12.75" customHeight="1">
      <c r="A56" s="171"/>
      <c r="B56" s="171"/>
      <c r="C56" s="249" t="s">
        <v>110</v>
      </c>
      <c r="H56" s="171"/>
    </row>
    <row r="57" spans="1:8" ht="12.75" customHeight="1">
      <c r="A57" s="175" t="s">
        <v>109</v>
      </c>
      <c r="B57" s="180" t="s">
        <v>169</v>
      </c>
      <c r="C57" s="173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zoomScale="115" zoomScaleNormal="115" workbookViewId="0">
      <selection activeCell="AH50" sqref="AH50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  <col min="34" max="34" width="13" customWidth="1"/>
  </cols>
  <sheetData>
    <row r="1" spans="1:32" ht="27.75" thickTop="1" thickBot="1">
      <c r="A1" s="406" t="s">
        <v>72</v>
      </c>
      <c r="B1" s="407"/>
      <c r="C1" s="407"/>
      <c r="D1" s="407"/>
      <c r="E1" s="408" t="s">
        <v>73</v>
      </c>
      <c r="F1" s="409"/>
      <c r="G1" s="410">
        <f>Preslist!C4</f>
        <v>45584</v>
      </c>
      <c r="H1" s="411"/>
      <c r="I1" s="411"/>
      <c r="J1" s="412"/>
      <c r="K1" s="413" t="s">
        <v>222</v>
      </c>
      <c r="L1" s="414"/>
      <c r="M1" s="414"/>
      <c r="N1" s="414"/>
      <c r="O1" s="415"/>
      <c r="P1" s="536" t="s">
        <v>74</v>
      </c>
      <c r="Q1" s="537"/>
      <c r="R1" s="537"/>
      <c r="S1" s="418" t="s">
        <v>155</v>
      </c>
      <c r="T1" s="417"/>
      <c r="U1" s="417"/>
      <c r="V1" s="417"/>
      <c r="W1" s="417"/>
      <c r="X1" s="417"/>
      <c r="Y1" s="419"/>
      <c r="Z1" s="391" t="s">
        <v>75</v>
      </c>
      <c r="AA1" s="391"/>
      <c r="AB1" s="391"/>
      <c r="AC1" s="262"/>
      <c r="AD1" s="392"/>
      <c r="AE1" s="392"/>
      <c r="AF1" s="393"/>
    </row>
    <row r="2" spans="1:32" ht="25.5" thickTop="1" thickBot="1">
      <c r="A2" s="103" t="s">
        <v>76</v>
      </c>
      <c r="B2" s="394" t="s">
        <v>9</v>
      </c>
      <c r="C2" s="395"/>
      <c r="D2" s="395"/>
      <c r="E2" s="395"/>
      <c r="F2" s="395"/>
      <c r="G2" s="395"/>
      <c r="H2" s="395" t="s">
        <v>77</v>
      </c>
      <c r="I2" s="396"/>
      <c r="J2" s="397">
        <f>A3</f>
        <v>65</v>
      </c>
      <c r="K2" s="397"/>
      <c r="L2" s="397"/>
      <c r="M2" s="398">
        <f>A4</f>
        <v>74</v>
      </c>
      <c r="N2" s="397"/>
      <c r="O2" s="399"/>
      <c r="P2" s="397">
        <f>A5</f>
        <v>69</v>
      </c>
      <c r="Q2" s="397"/>
      <c r="R2" s="397"/>
      <c r="S2" s="398">
        <f>A6</f>
        <v>78</v>
      </c>
      <c r="T2" s="397"/>
      <c r="U2" s="397"/>
      <c r="V2" s="397"/>
      <c r="W2" s="400"/>
      <c r="X2" s="401" t="s">
        <v>78</v>
      </c>
      <c r="Y2" s="402"/>
      <c r="Z2" s="269" t="s">
        <v>79</v>
      </c>
      <c r="AA2" s="105" t="s">
        <v>80</v>
      </c>
      <c r="AB2" s="403" t="s">
        <v>81</v>
      </c>
      <c r="AC2" s="404"/>
      <c r="AD2" s="405"/>
      <c r="AE2" s="106" t="s">
        <v>82</v>
      </c>
      <c r="AF2" s="107" t="s">
        <v>79</v>
      </c>
    </row>
    <row r="3" spans="1:32" ht="21" thickTop="1">
      <c r="A3" s="108">
        <v>65</v>
      </c>
      <c r="B3" s="431" t="str">
        <f>VLOOKUP(A3,Preslist!A6:D91,3)</f>
        <v>Pour Václav</v>
      </c>
      <c r="C3" s="431"/>
      <c r="D3" s="431"/>
      <c r="E3" s="431"/>
      <c r="F3" s="431"/>
      <c r="G3" s="431"/>
      <c r="H3" s="432" t="str">
        <f>VLOOKUP(A3,Preslist!A$6:D$91,4)</f>
        <v>TJ Sokol Mirošov</v>
      </c>
      <c r="I3" s="433"/>
      <c r="J3" s="391"/>
      <c r="K3" s="391"/>
      <c r="L3" s="391"/>
      <c r="M3" s="270">
        <f>W12</f>
        <v>3</v>
      </c>
      <c r="N3" s="271" t="s">
        <v>83</v>
      </c>
      <c r="O3" s="111">
        <f>Y12</f>
        <v>0</v>
      </c>
      <c r="P3" s="271">
        <f>Y14</f>
        <v>3</v>
      </c>
      <c r="Q3" s="271" t="s">
        <v>83</v>
      </c>
      <c r="R3" s="271">
        <f>W14</f>
        <v>0</v>
      </c>
      <c r="S3" s="434">
        <f>W9</f>
        <v>1</v>
      </c>
      <c r="T3" s="435"/>
      <c r="U3" s="271" t="s">
        <v>83</v>
      </c>
      <c r="V3" s="435">
        <f>Y9</f>
        <v>3</v>
      </c>
      <c r="W3" s="436"/>
      <c r="X3" s="420">
        <f>COUNTIF(M3,"=3")+COUNTIF(P3,"=3")+COUNTIF(S3,"=3")</f>
        <v>2</v>
      </c>
      <c r="Y3" s="421"/>
      <c r="Z3" s="112">
        <f>COUNTIF(O3,"=3")+COUNTIF(R3,"=3")+COUNTIF(V3,"=3")</f>
        <v>1</v>
      </c>
      <c r="AA3" s="113">
        <v>0</v>
      </c>
      <c r="AB3" s="289">
        <f>M3+P3+S3</f>
        <v>7</v>
      </c>
      <c r="AC3" s="296" t="s">
        <v>83</v>
      </c>
      <c r="AD3" s="297">
        <f>O3+R3+V3</f>
        <v>3</v>
      </c>
      <c r="AE3" s="114">
        <f>X3*2+Z3*1</f>
        <v>5</v>
      </c>
      <c r="AF3" s="115">
        <f>RANK(AE3,AE$3:AE$6)</f>
        <v>2</v>
      </c>
    </row>
    <row r="4" spans="1:32" ht="20.25">
      <c r="A4" s="116">
        <v>74</v>
      </c>
      <c r="B4" s="422" t="str">
        <f>VLOOKUP(A4,Preslist!A7:D92,3)</f>
        <v>Boháčová Anežka</v>
      </c>
      <c r="C4" s="422"/>
      <c r="D4" s="422"/>
      <c r="E4" s="422"/>
      <c r="F4" s="422"/>
      <c r="G4" s="422"/>
      <c r="H4" s="423" t="str">
        <f>VLOOKUP(A4,Preslist!A$6:D$91,4)</f>
        <v>TJ Sokol Skomelno</v>
      </c>
      <c r="I4" s="424"/>
      <c r="J4" s="265">
        <f>Y12</f>
        <v>0</v>
      </c>
      <c r="K4" s="266" t="s">
        <v>83</v>
      </c>
      <c r="L4" s="268">
        <f>W12</f>
        <v>3</v>
      </c>
      <c r="M4" s="425"/>
      <c r="N4" s="426"/>
      <c r="O4" s="427"/>
      <c r="P4" s="266">
        <f>W10</f>
        <v>0</v>
      </c>
      <c r="Q4" s="266" t="s">
        <v>83</v>
      </c>
      <c r="R4" s="266">
        <f>Y10</f>
        <v>3</v>
      </c>
      <c r="S4" s="425">
        <f>W13</f>
        <v>0</v>
      </c>
      <c r="T4" s="426"/>
      <c r="U4" s="266" t="s">
        <v>83</v>
      </c>
      <c r="V4" s="426">
        <f>Y13</f>
        <v>3</v>
      </c>
      <c r="W4" s="428"/>
      <c r="X4" s="429">
        <f>COUNTIF(J4,"=3")+COUNTIF(P4,"=3")+COUNTIF(S4,"=3")</f>
        <v>0</v>
      </c>
      <c r="Y4" s="430"/>
      <c r="Z4" s="120">
        <f>COUNTIF(L4,"=3")+COUNTIF(R4,"=3")+COUNTIF(V4,"=3")</f>
        <v>3</v>
      </c>
      <c r="AA4" s="121">
        <v>0</v>
      </c>
      <c r="AB4" s="294">
        <f t="shared" ref="AB4:AB5" si="0">M4+P4+S4</f>
        <v>0</v>
      </c>
      <c r="AC4" s="291" t="s">
        <v>83</v>
      </c>
      <c r="AD4" s="293">
        <v>9</v>
      </c>
      <c r="AE4" s="122">
        <f t="shared" ref="AE4:AE6" si="1">X4*2+Z4*1</f>
        <v>3</v>
      </c>
      <c r="AF4" s="123">
        <f t="shared" ref="AF4:AF6" si="2">RANK(AE4,AE$3:AE$6)</f>
        <v>4</v>
      </c>
    </row>
    <row r="5" spans="1:32" ht="20.25">
      <c r="A5" s="116">
        <v>69</v>
      </c>
      <c r="B5" s="530" t="str">
        <f>VLOOKUP(A5,Preslist!A8:D93,3)</f>
        <v>Louda Karel</v>
      </c>
      <c r="C5" s="530"/>
      <c r="D5" s="530"/>
      <c r="E5" s="530"/>
      <c r="F5" s="530"/>
      <c r="G5" s="530"/>
      <c r="H5" s="423" t="str">
        <f>VLOOKUP(A5,Preslist!A$6:D$91,4)</f>
        <v>TJ Nýřany</v>
      </c>
      <c r="I5" s="424"/>
      <c r="J5" s="266">
        <f>W14</f>
        <v>0</v>
      </c>
      <c r="K5" s="266" t="s">
        <v>83</v>
      </c>
      <c r="L5" s="266">
        <f>Y14</f>
        <v>3</v>
      </c>
      <c r="M5" s="267">
        <f>Y10</f>
        <v>3</v>
      </c>
      <c r="N5" s="266" t="s">
        <v>83</v>
      </c>
      <c r="O5" s="268">
        <f>W10</f>
        <v>0</v>
      </c>
      <c r="P5" s="426"/>
      <c r="Q5" s="426"/>
      <c r="R5" s="426"/>
      <c r="S5" s="425">
        <f>Y11</f>
        <v>0</v>
      </c>
      <c r="T5" s="426"/>
      <c r="U5" s="266" t="s">
        <v>83</v>
      </c>
      <c r="V5" s="426">
        <f>W11</f>
        <v>3</v>
      </c>
      <c r="W5" s="428"/>
      <c r="X5" s="429">
        <f>COUNTIF(J5,"=3")+COUNTIF(M5,"=3")+COUNTIF(S5,"=3")</f>
        <v>1</v>
      </c>
      <c r="Y5" s="430"/>
      <c r="Z5" s="120">
        <f>COUNTIF(L5,"=3")+COUNTIF(O5,"=3")+COUNTIF(V5,"=3")</f>
        <v>2</v>
      </c>
      <c r="AA5" s="121">
        <v>0</v>
      </c>
      <c r="AB5" s="294">
        <f t="shared" si="0"/>
        <v>3</v>
      </c>
      <c r="AC5" s="291" t="s">
        <v>83</v>
      </c>
      <c r="AD5" s="293">
        <v>6</v>
      </c>
      <c r="AE5" s="122">
        <f t="shared" si="1"/>
        <v>4</v>
      </c>
      <c r="AF5" s="123">
        <f t="shared" si="2"/>
        <v>3</v>
      </c>
    </row>
    <row r="6" spans="1:32" ht="21" thickBot="1">
      <c r="A6" s="126">
        <v>78</v>
      </c>
      <c r="B6" s="437" t="str">
        <f>VLOOKUP(A6,Preslist!A9:D94,3)</f>
        <v>Stodola Vojtěch</v>
      </c>
      <c r="C6" s="437"/>
      <c r="D6" s="437"/>
      <c r="E6" s="437"/>
      <c r="F6" s="437"/>
      <c r="G6" s="437"/>
      <c r="H6" s="438" t="str">
        <f>VLOOKUP(A6,Preslist!A$6:D$91,4)</f>
        <v>TJ Sokol Kdyně</v>
      </c>
      <c r="I6" s="439"/>
      <c r="J6" s="264">
        <f>Y9</f>
        <v>3</v>
      </c>
      <c r="K6" s="264" t="s">
        <v>83</v>
      </c>
      <c r="L6" s="264">
        <f>W9</f>
        <v>1</v>
      </c>
      <c r="M6" s="263">
        <f>Y13</f>
        <v>3</v>
      </c>
      <c r="N6" s="264" t="s">
        <v>83</v>
      </c>
      <c r="O6" s="129">
        <f>W13</f>
        <v>0</v>
      </c>
      <c r="P6" s="264">
        <f>W11</f>
        <v>3</v>
      </c>
      <c r="Q6" s="264" t="s">
        <v>83</v>
      </c>
      <c r="R6" s="264">
        <f>Y11</f>
        <v>0</v>
      </c>
      <c r="S6" s="440"/>
      <c r="T6" s="441"/>
      <c r="U6" s="441"/>
      <c r="V6" s="441"/>
      <c r="W6" s="442"/>
      <c r="X6" s="443">
        <f>COUNTIF(J6,"=3")+COUNTIF(M6,"=3")+COUNTIF(P6,"=3")</f>
        <v>3</v>
      </c>
      <c r="Y6" s="444"/>
      <c r="Z6" s="130">
        <f>COUNTIF(L6,"=3")+COUNTIF(O6,"=3")+COUNTIF(R6,"=3")</f>
        <v>0</v>
      </c>
      <c r="AA6" s="131">
        <v>0</v>
      </c>
      <c r="AB6" s="301">
        <v>9</v>
      </c>
      <c r="AC6" s="299" t="s">
        <v>83</v>
      </c>
      <c r="AD6" s="300">
        <v>1</v>
      </c>
      <c r="AE6" s="132">
        <f t="shared" si="1"/>
        <v>6</v>
      </c>
      <c r="AF6" s="133">
        <f t="shared" si="2"/>
        <v>1</v>
      </c>
    </row>
    <row r="7" spans="1:32" ht="21.75" thickTop="1" thickBot="1">
      <c r="A7" s="445" t="s">
        <v>84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</row>
    <row r="8" spans="1:32" ht="17.25" thickTop="1" thickBot="1">
      <c r="A8" s="448" t="s">
        <v>85</v>
      </c>
      <c r="B8" s="417"/>
      <c r="C8" s="134" t="s">
        <v>86</v>
      </c>
      <c r="D8" s="448" t="s">
        <v>87</v>
      </c>
      <c r="E8" s="417"/>
      <c r="F8" s="417"/>
      <c r="G8" s="417"/>
      <c r="H8" s="417"/>
      <c r="I8" s="417"/>
      <c r="J8" s="417"/>
      <c r="K8" s="417"/>
      <c r="L8" s="417"/>
      <c r="M8" s="417"/>
      <c r="N8" s="449"/>
      <c r="O8" s="135" t="s">
        <v>88</v>
      </c>
      <c r="P8" s="261" t="s">
        <v>89</v>
      </c>
      <c r="Q8" s="261" t="s">
        <v>90</v>
      </c>
      <c r="R8" s="463" t="s">
        <v>91</v>
      </c>
      <c r="S8" s="463"/>
      <c r="T8" s="463" t="s">
        <v>78</v>
      </c>
      <c r="U8" s="463"/>
      <c r="V8" s="464"/>
      <c r="W8" s="417" t="s">
        <v>92</v>
      </c>
      <c r="X8" s="417"/>
      <c r="Y8" s="391"/>
      <c r="Z8" s="391"/>
      <c r="AA8" s="448" t="s">
        <v>93</v>
      </c>
      <c r="AB8" s="417"/>
      <c r="AC8" s="417"/>
      <c r="AD8" s="417"/>
      <c r="AE8" s="417"/>
      <c r="AF8" s="449"/>
    </row>
    <row r="9" spans="1:32" ht="16.5" thickTop="1">
      <c r="A9" s="450"/>
      <c r="B9" s="451"/>
      <c r="C9" s="137">
        <v>0</v>
      </c>
      <c r="D9" s="260">
        <v>1</v>
      </c>
      <c r="E9" s="509" t="str">
        <f>B3</f>
        <v>Pour Václav</v>
      </c>
      <c r="F9" s="510"/>
      <c r="G9" s="510"/>
      <c r="H9" s="511"/>
      <c r="I9" s="260">
        <v>4</v>
      </c>
      <c r="J9" s="509" t="str">
        <f>B6</f>
        <v>Stodola Vojtěch</v>
      </c>
      <c r="K9" s="510"/>
      <c r="L9" s="510"/>
      <c r="M9" s="510"/>
      <c r="N9" s="512"/>
      <c r="O9" s="159">
        <v>5</v>
      </c>
      <c r="P9" s="259">
        <v>-6</v>
      </c>
      <c r="Q9" s="259">
        <v>-8</v>
      </c>
      <c r="R9" s="456">
        <v>-7</v>
      </c>
      <c r="S9" s="456"/>
      <c r="T9" s="456"/>
      <c r="U9" s="456"/>
      <c r="V9" s="457"/>
      <c r="W9" s="215">
        <f>COUNTIF(O9:V9,"&gt;0")</f>
        <v>1</v>
      </c>
      <c r="X9" s="260" t="s">
        <v>83</v>
      </c>
      <c r="Y9" s="458">
        <f>COUNTIF(O9:V9,"&lt;0")</f>
        <v>3</v>
      </c>
      <c r="Z9" s="459"/>
      <c r="AA9" s="139"/>
      <c r="AB9" s="460" t="str">
        <f>B5</f>
        <v>Louda Karel</v>
      </c>
      <c r="AC9" s="461"/>
      <c r="AD9" s="461"/>
      <c r="AE9" s="461"/>
      <c r="AF9" s="462"/>
    </row>
    <row r="10" spans="1:32">
      <c r="A10" s="483"/>
      <c r="B10" s="484"/>
      <c r="C10" s="140">
        <v>0</v>
      </c>
      <c r="D10" s="255">
        <v>2</v>
      </c>
      <c r="E10" s="517" t="str">
        <f>B4</f>
        <v>Boháčová Anežka</v>
      </c>
      <c r="F10" s="518"/>
      <c r="G10" s="518"/>
      <c r="H10" s="519"/>
      <c r="I10" s="255">
        <v>3</v>
      </c>
      <c r="J10" s="517" t="str">
        <f>B5</f>
        <v>Louda Karel</v>
      </c>
      <c r="K10" s="518"/>
      <c r="L10" s="518"/>
      <c r="M10" s="518"/>
      <c r="N10" s="520"/>
      <c r="O10" s="161">
        <v>-3</v>
      </c>
      <c r="P10" s="258">
        <v>-6</v>
      </c>
      <c r="Q10" s="258">
        <v>-4</v>
      </c>
      <c r="R10" s="489"/>
      <c r="S10" s="489"/>
      <c r="T10" s="489"/>
      <c r="U10" s="489"/>
      <c r="V10" s="490"/>
      <c r="W10" s="142">
        <f t="shared" ref="W10:W14" si="3">COUNTIF(O10:V10,"&gt;0")</f>
        <v>0</v>
      </c>
      <c r="X10" s="255" t="s">
        <v>83</v>
      </c>
      <c r="Y10" s="465">
        <f t="shared" ref="Y10:Y14" si="4">COUNTIF(O10:V10,"&lt;0")</f>
        <v>3</v>
      </c>
      <c r="Z10" s="466"/>
      <c r="AA10" s="143"/>
      <c r="AB10" s="467" t="str">
        <f>B3</f>
        <v>Pour Václav</v>
      </c>
      <c r="AC10" s="468"/>
      <c r="AD10" s="468"/>
      <c r="AE10" s="468"/>
      <c r="AF10" s="469"/>
    </row>
    <row r="11" spans="1:32">
      <c r="A11" s="470"/>
      <c r="B11" s="471"/>
      <c r="C11" s="144">
        <v>0</v>
      </c>
      <c r="D11" s="257">
        <v>4</v>
      </c>
      <c r="E11" s="513" t="str">
        <f>B6</f>
        <v>Stodola Vojtěch</v>
      </c>
      <c r="F11" s="514"/>
      <c r="G11" s="514"/>
      <c r="H11" s="515"/>
      <c r="I11" s="257">
        <v>3</v>
      </c>
      <c r="J11" s="513" t="str">
        <f>B5</f>
        <v>Louda Karel</v>
      </c>
      <c r="K11" s="514"/>
      <c r="L11" s="514"/>
      <c r="M11" s="514"/>
      <c r="N11" s="516"/>
      <c r="O11" s="163">
        <v>8</v>
      </c>
      <c r="P11" s="256">
        <v>5</v>
      </c>
      <c r="Q11" s="256">
        <v>6</v>
      </c>
      <c r="R11" s="476"/>
      <c r="S11" s="476"/>
      <c r="T11" s="476"/>
      <c r="U11" s="476"/>
      <c r="V11" s="477"/>
      <c r="W11" s="146">
        <f t="shared" si="3"/>
        <v>3</v>
      </c>
      <c r="X11" s="257" t="s">
        <v>83</v>
      </c>
      <c r="Y11" s="478">
        <f t="shared" si="4"/>
        <v>0</v>
      </c>
      <c r="Z11" s="479"/>
      <c r="AA11" s="147"/>
      <c r="AB11" s="480" t="str">
        <f>B4</f>
        <v>Boháčová Anežka</v>
      </c>
      <c r="AC11" s="481"/>
      <c r="AD11" s="481"/>
      <c r="AE11" s="481"/>
      <c r="AF11" s="482"/>
    </row>
    <row r="12" spans="1:32">
      <c r="A12" s="483"/>
      <c r="B12" s="484"/>
      <c r="C12" s="140">
        <v>0</v>
      </c>
      <c r="D12" s="255">
        <v>1</v>
      </c>
      <c r="E12" s="517" t="str">
        <f>B3</f>
        <v>Pour Václav</v>
      </c>
      <c r="F12" s="518"/>
      <c r="G12" s="518"/>
      <c r="H12" s="519"/>
      <c r="I12" s="255">
        <v>2</v>
      </c>
      <c r="J12" s="517" t="str">
        <f>B4</f>
        <v>Boháčová Anežka</v>
      </c>
      <c r="K12" s="518"/>
      <c r="L12" s="518"/>
      <c r="M12" s="518"/>
      <c r="N12" s="520"/>
      <c r="O12" s="165">
        <v>6</v>
      </c>
      <c r="P12" s="166">
        <v>2</v>
      </c>
      <c r="Q12" s="166">
        <v>3</v>
      </c>
      <c r="R12" s="489"/>
      <c r="S12" s="489"/>
      <c r="T12" s="489"/>
      <c r="U12" s="489"/>
      <c r="V12" s="490"/>
      <c r="W12" s="142">
        <f t="shared" si="3"/>
        <v>3</v>
      </c>
      <c r="X12" s="255" t="s">
        <v>83</v>
      </c>
      <c r="Y12" s="465">
        <f t="shared" si="4"/>
        <v>0</v>
      </c>
      <c r="Z12" s="466"/>
      <c r="AA12" s="148"/>
      <c r="AB12" s="467" t="str">
        <f>B6</f>
        <v>Stodola Vojtěch</v>
      </c>
      <c r="AC12" s="468"/>
      <c r="AD12" s="468"/>
      <c r="AE12" s="468"/>
      <c r="AF12" s="469"/>
    </row>
    <row r="13" spans="1:32">
      <c r="A13" s="470"/>
      <c r="B13" s="471"/>
      <c r="C13" s="144">
        <v>0</v>
      </c>
      <c r="D13" s="257">
        <v>2</v>
      </c>
      <c r="E13" s="513" t="str">
        <f>B4</f>
        <v>Boháčová Anežka</v>
      </c>
      <c r="F13" s="514"/>
      <c r="G13" s="514"/>
      <c r="H13" s="515"/>
      <c r="I13" s="257">
        <v>4</v>
      </c>
      <c r="J13" s="513" t="str">
        <f>B6</f>
        <v>Stodola Vojtěch</v>
      </c>
      <c r="K13" s="514"/>
      <c r="L13" s="514"/>
      <c r="M13" s="514"/>
      <c r="N13" s="516"/>
      <c r="O13" s="163">
        <v>-2</v>
      </c>
      <c r="P13" s="256">
        <v>-1</v>
      </c>
      <c r="Q13" s="256">
        <v>-3</v>
      </c>
      <c r="R13" s="476"/>
      <c r="S13" s="476"/>
      <c r="T13" s="476"/>
      <c r="U13" s="476"/>
      <c r="V13" s="477"/>
      <c r="W13" s="146">
        <f t="shared" si="3"/>
        <v>0</v>
      </c>
      <c r="X13" s="257" t="s">
        <v>83</v>
      </c>
      <c r="Y13" s="478">
        <f t="shared" si="4"/>
        <v>3</v>
      </c>
      <c r="Z13" s="479"/>
      <c r="AA13" s="149"/>
      <c r="AB13" s="480" t="str">
        <f>B3</f>
        <v>Pour Václav</v>
      </c>
      <c r="AC13" s="481"/>
      <c r="AD13" s="481"/>
      <c r="AE13" s="481"/>
      <c r="AF13" s="482"/>
    </row>
    <row r="14" spans="1:32" ht="16.5" thickBot="1">
      <c r="A14" s="496"/>
      <c r="B14" s="497"/>
      <c r="C14" s="150">
        <v>0</v>
      </c>
      <c r="D14" s="151">
        <v>3</v>
      </c>
      <c r="E14" s="521" t="str">
        <f>B5</f>
        <v>Louda Karel</v>
      </c>
      <c r="F14" s="522"/>
      <c r="G14" s="522"/>
      <c r="H14" s="523"/>
      <c r="I14" s="151">
        <v>1</v>
      </c>
      <c r="J14" s="521" t="str">
        <f>B3</f>
        <v>Pour Václav</v>
      </c>
      <c r="K14" s="522"/>
      <c r="L14" s="522"/>
      <c r="M14" s="522"/>
      <c r="N14" s="524"/>
      <c r="O14" s="167">
        <v>-9</v>
      </c>
      <c r="P14" s="254">
        <v>-3</v>
      </c>
      <c r="Q14" s="254">
        <v>-7</v>
      </c>
      <c r="R14" s="502"/>
      <c r="S14" s="502"/>
      <c r="T14" s="502"/>
      <c r="U14" s="502"/>
      <c r="V14" s="503"/>
      <c r="W14" s="214">
        <f t="shared" si="3"/>
        <v>0</v>
      </c>
      <c r="X14" s="253" t="s">
        <v>83</v>
      </c>
      <c r="Y14" s="491">
        <f t="shared" si="4"/>
        <v>3</v>
      </c>
      <c r="Z14" s="492"/>
      <c r="AA14" s="152"/>
      <c r="AB14" s="493" t="str">
        <f>B4</f>
        <v>Boháčová Anežka</v>
      </c>
      <c r="AC14" s="494"/>
      <c r="AD14" s="494"/>
      <c r="AE14" s="494"/>
      <c r="AF14" s="495"/>
    </row>
    <row r="15" spans="1:32" ht="37.5" customHeight="1" thickTop="1" thickBo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25"/>
      <c r="AF15" s="262"/>
    </row>
    <row r="16" spans="1:32" ht="26.45" customHeight="1" thickTop="1" thickBot="1">
      <c r="A16" s="406" t="s">
        <v>72</v>
      </c>
      <c r="B16" s="407"/>
      <c r="C16" s="407"/>
      <c r="D16" s="407"/>
      <c r="E16" s="408" t="s">
        <v>82</v>
      </c>
      <c r="F16" s="409"/>
      <c r="G16" s="410">
        <f>Preslist!C4</f>
        <v>45584</v>
      </c>
      <c r="H16" s="411"/>
      <c r="I16" s="411"/>
      <c r="J16" s="412"/>
      <c r="K16" s="413" t="s">
        <v>222</v>
      </c>
      <c r="L16" s="414"/>
      <c r="M16" s="414"/>
      <c r="N16" s="414"/>
      <c r="O16" s="415"/>
      <c r="P16" s="531" t="s">
        <v>74</v>
      </c>
      <c r="Q16" s="532"/>
      <c r="R16" s="532"/>
      <c r="S16" s="418" t="s">
        <v>155</v>
      </c>
      <c r="T16" s="417"/>
      <c r="U16" s="417"/>
      <c r="V16" s="417"/>
      <c r="W16" s="417"/>
      <c r="X16" s="417"/>
      <c r="Y16" s="419"/>
      <c r="Z16" s="391" t="s">
        <v>75</v>
      </c>
      <c r="AA16" s="391"/>
      <c r="AB16" s="391"/>
      <c r="AC16" s="262"/>
      <c r="AD16" s="392"/>
      <c r="AE16" s="392"/>
      <c r="AF16" s="393"/>
    </row>
    <row r="17" spans="1:32" ht="25.5" thickTop="1" thickBot="1">
      <c r="A17" s="103" t="s">
        <v>76</v>
      </c>
      <c r="B17" s="394" t="s">
        <v>9</v>
      </c>
      <c r="C17" s="395"/>
      <c r="D17" s="395"/>
      <c r="E17" s="395"/>
      <c r="F17" s="395"/>
      <c r="G17" s="395"/>
      <c r="H17" s="395" t="s">
        <v>77</v>
      </c>
      <c r="I17" s="396"/>
      <c r="J17" s="397">
        <f>A18</f>
        <v>66</v>
      </c>
      <c r="K17" s="397"/>
      <c r="L17" s="397"/>
      <c r="M17" s="398">
        <f>A19</f>
        <v>75</v>
      </c>
      <c r="N17" s="397"/>
      <c r="O17" s="399"/>
      <c r="P17" s="397">
        <f>A20</f>
        <v>71</v>
      </c>
      <c r="Q17" s="397"/>
      <c r="R17" s="397"/>
      <c r="S17" s="398">
        <f>A21</f>
        <v>79</v>
      </c>
      <c r="T17" s="397"/>
      <c r="U17" s="397"/>
      <c r="V17" s="397"/>
      <c r="W17" s="400"/>
      <c r="X17" s="401" t="s">
        <v>78</v>
      </c>
      <c r="Y17" s="402"/>
      <c r="Z17" s="269" t="s">
        <v>79</v>
      </c>
      <c r="AA17" s="105" t="s">
        <v>80</v>
      </c>
      <c r="AB17" s="403" t="s">
        <v>81</v>
      </c>
      <c r="AC17" s="404"/>
      <c r="AD17" s="405"/>
      <c r="AE17" s="106" t="s">
        <v>82</v>
      </c>
      <c r="AF17" s="107" t="s">
        <v>79</v>
      </c>
    </row>
    <row r="18" spans="1:32" ht="21" thickTop="1">
      <c r="A18" s="108">
        <v>66</v>
      </c>
      <c r="B18" s="431" t="str">
        <f>VLOOKUP(A18,Preslist!A6:D106,3)</f>
        <v>Varga Rostislav</v>
      </c>
      <c r="C18" s="431"/>
      <c r="D18" s="431"/>
      <c r="E18" s="431"/>
      <c r="F18" s="431"/>
      <c r="G18" s="431"/>
      <c r="H18" s="432" t="str">
        <f>VLOOKUP(A18,Preslist!A$6:D$91,4)</f>
        <v>TJ Nýřany</v>
      </c>
      <c r="I18" s="433"/>
      <c r="J18" s="391"/>
      <c r="K18" s="391"/>
      <c r="L18" s="391"/>
      <c r="M18" s="270">
        <f>W27</f>
        <v>3</v>
      </c>
      <c r="N18" s="271" t="s">
        <v>83</v>
      </c>
      <c r="O18" s="111">
        <f>Y27</f>
        <v>2</v>
      </c>
      <c r="P18" s="271">
        <f>Y29</f>
        <v>3</v>
      </c>
      <c r="Q18" s="271" t="s">
        <v>83</v>
      </c>
      <c r="R18" s="271">
        <f>W29</f>
        <v>0</v>
      </c>
      <c r="S18" s="434">
        <f>W24</f>
        <v>3</v>
      </c>
      <c r="T18" s="435"/>
      <c r="U18" s="271" t="s">
        <v>83</v>
      </c>
      <c r="V18" s="435">
        <f>Y24</f>
        <v>2</v>
      </c>
      <c r="W18" s="436"/>
      <c r="X18" s="420">
        <f>COUNTIF(M18,"=3")+COUNTIF(P18,"=3")+COUNTIF(S18,"=3")</f>
        <v>3</v>
      </c>
      <c r="Y18" s="421"/>
      <c r="Z18" s="112">
        <f>COUNTIF(O18,"=3")+COUNTIF(R18,"=3")+COUNTIF(V18,"=3")</f>
        <v>0</v>
      </c>
      <c r="AA18" s="113">
        <v>0</v>
      </c>
      <c r="AB18" s="289">
        <f>M18+P18+S18</f>
        <v>9</v>
      </c>
      <c r="AC18" s="296" t="s">
        <v>83</v>
      </c>
      <c r="AD18" s="297">
        <f>O18+R18+V18</f>
        <v>4</v>
      </c>
      <c r="AE18" s="114">
        <f>X18*2+Z18*1</f>
        <v>6</v>
      </c>
      <c r="AF18" s="115">
        <f>RANK(AE18,AE$3:AE$6)</f>
        <v>1</v>
      </c>
    </row>
    <row r="19" spans="1:32" ht="20.25">
      <c r="A19" s="116">
        <v>75</v>
      </c>
      <c r="B19" s="422" t="str">
        <f>VLOOKUP(A19,Preslist!A7:D107,3)</f>
        <v>Rollová Sofie</v>
      </c>
      <c r="C19" s="422"/>
      <c r="D19" s="422"/>
      <c r="E19" s="422"/>
      <c r="F19" s="422"/>
      <c r="G19" s="422"/>
      <c r="H19" s="423" t="str">
        <f>VLOOKUP(A19,Preslist!A$6:D$91,4)</f>
        <v>TJ Sokol Skomelno</v>
      </c>
      <c r="I19" s="424"/>
      <c r="J19" s="265">
        <f>Y27</f>
        <v>2</v>
      </c>
      <c r="K19" s="266" t="s">
        <v>83</v>
      </c>
      <c r="L19" s="268">
        <f>W27</f>
        <v>3</v>
      </c>
      <c r="M19" s="425"/>
      <c r="N19" s="426"/>
      <c r="O19" s="427"/>
      <c r="P19" s="266">
        <f>W25</f>
        <v>2</v>
      </c>
      <c r="Q19" s="266" t="s">
        <v>83</v>
      </c>
      <c r="R19" s="266">
        <f>Y25</f>
        <v>3</v>
      </c>
      <c r="S19" s="425">
        <f>W28</f>
        <v>0</v>
      </c>
      <c r="T19" s="426"/>
      <c r="U19" s="266" t="s">
        <v>83</v>
      </c>
      <c r="V19" s="426">
        <f>Y28</f>
        <v>3</v>
      </c>
      <c r="W19" s="428"/>
      <c r="X19" s="429">
        <f>COUNTIF(J19,"=3")+COUNTIF(P19,"=3")+COUNTIF(S19,"=3")</f>
        <v>0</v>
      </c>
      <c r="Y19" s="430"/>
      <c r="Z19" s="120">
        <f>COUNTIF(L19,"=3")+COUNTIF(R19,"=3")+COUNTIF(V19,"=3")</f>
        <v>3</v>
      </c>
      <c r="AA19" s="121">
        <v>0</v>
      </c>
      <c r="AB19" s="294">
        <v>4</v>
      </c>
      <c r="AC19" s="291" t="s">
        <v>83</v>
      </c>
      <c r="AD19" s="293">
        <v>9</v>
      </c>
      <c r="AE19" s="122">
        <f t="shared" ref="AE19:AE21" si="5">X19*2+Z19*1</f>
        <v>3</v>
      </c>
      <c r="AF19" s="123">
        <f t="shared" ref="AF19:AF21" si="6">RANK(AE19,AE$3:AE$6)</f>
        <v>4</v>
      </c>
    </row>
    <row r="20" spans="1:32" ht="20.25">
      <c r="A20" s="116">
        <v>71</v>
      </c>
      <c r="B20" s="422" t="str">
        <f>VLOOKUP(A20,Preslist!A8:D108,3)</f>
        <v>Krňoul Daniel</v>
      </c>
      <c r="C20" s="422"/>
      <c r="D20" s="422"/>
      <c r="E20" s="422"/>
      <c r="F20" s="422"/>
      <c r="G20" s="422"/>
      <c r="H20" s="423" t="str">
        <f>VLOOKUP(A20,Preslist!A$6:D$91,4)</f>
        <v>TJ Přeštice</v>
      </c>
      <c r="I20" s="424"/>
      <c r="J20" s="266">
        <f>W29</f>
        <v>0</v>
      </c>
      <c r="K20" s="266" t="s">
        <v>83</v>
      </c>
      <c r="L20" s="266">
        <f>Y29</f>
        <v>3</v>
      </c>
      <c r="M20" s="267">
        <f>Y25</f>
        <v>3</v>
      </c>
      <c r="N20" s="266" t="s">
        <v>83</v>
      </c>
      <c r="O20" s="268">
        <f>W25</f>
        <v>2</v>
      </c>
      <c r="P20" s="426"/>
      <c r="Q20" s="426"/>
      <c r="R20" s="426"/>
      <c r="S20" s="425">
        <f>Y26</f>
        <v>1</v>
      </c>
      <c r="T20" s="426"/>
      <c r="U20" s="266" t="s">
        <v>83</v>
      </c>
      <c r="V20" s="426">
        <f>W26</f>
        <v>3</v>
      </c>
      <c r="W20" s="428"/>
      <c r="X20" s="429">
        <f>COUNTIF(J20,"=3")+COUNTIF(M20,"=3")+COUNTIF(S20,"=3")</f>
        <v>1</v>
      </c>
      <c r="Y20" s="430"/>
      <c r="Z20" s="120">
        <f>COUNTIF(L20,"=3")+COUNTIF(O20,"=3")+COUNTIF(V20,"=3")</f>
        <v>2</v>
      </c>
      <c r="AA20" s="121">
        <v>0</v>
      </c>
      <c r="AB20" s="294">
        <f t="shared" ref="AB20" si="7">M20+P20+S20</f>
        <v>4</v>
      </c>
      <c r="AC20" s="291" t="s">
        <v>83</v>
      </c>
      <c r="AD20" s="293">
        <v>8</v>
      </c>
      <c r="AE20" s="122">
        <f t="shared" si="5"/>
        <v>4</v>
      </c>
      <c r="AF20" s="123">
        <f t="shared" si="6"/>
        <v>3</v>
      </c>
    </row>
    <row r="21" spans="1:32" ht="21" thickBot="1">
      <c r="A21" s="126">
        <v>79</v>
      </c>
      <c r="B21" s="437" t="str">
        <f>VLOOKUP(A21,Preslist!A9:D109,3)</f>
        <v>Dostálová Andrea</v>
      </c>
      <c r="C21" s="437"/>
      <c r="D21" s="437"/>
      <c r="E21" s="437"/>
      <c r="F21" s="437"/>
      <c r="G21" s="437"/>
      <c r="H21" s="438" t="str">
        <f>VLOOKUP(A21,Preslist!A$6:D$91,4)</f>
        <v>TJ Sokol Mirošov</v>
      </c>
      <c r="I21" s="439"/>
      <c r="J21" s="264">
        <f>Y24</f>
        <v>2</v>
      </c>
      <c r="K21" s="264" t="s">
        <v>83</v>
      </c>
      <c r="L21" s="264">
        <f>W24</f>
        <v>3</v>
      </c>
      <c r="M21" s="263">
        <f>Y28</f>
        <v>3</v>
      </c>
      <c r="N21" s="264" t="s">
        <v>83</v>
      </c>
      <c r="O21" s="129">
        <f>W28</f>
        <v>0</v>
      </c>
      <c r="P21" s="264">
        <f>W26</f>
        <v>3</v>
      </c>
      <c r="Q21" s="264" t="s">
        <v>83</v>
      </c>
      <c r="R21" s="264">
        <f>Y26</f>
        <v>1</v>
      </c>
      <c r="S21" s="440"/>
      <c r="T21" s="441"/>
      <c r="U21" s="441"/>
      <c r="V21" s="441"/>
      <c r="W21" s="442"/>
      <c r="X21" s="443">
        <f>COUNTIF(J21,"=3")+COUNTIF(M21,"=3")+COUNTIF(P21,"=3")</f>
        <v>2</v>
      </c>
      <c r="Y21" s="444"/>
      <c r="Z21" s="130">
        <f>COUNTIF(L21,"=3")+COUNTIF(O21,"=3")+COUNTIF(R21,"=3")</f>
        <v>1</v>
      </c>
      <c r="AA21" s="131">
        <v>0</v>
      </c>
      <c r="AB21" s="301">
        <v>8</v>
      </c>
      <c r="AC21" s="299" t="s">
        <v>83</v>
      </c>
      <c r="AD21" s="300">
        <v>4</v>
      </c>
      <c r="AE21" s="132">
        <f t="shared" si="5"/>
        <v>5</v>
      </c>
      <c r="AF21" s="133">
        <f t="shared" si="6"/>
        <v>2</v>
      </c>
    </row>
    <row r="22" spans="1:32" ht="21.75" thickTop="1" thickBot="1">
      <c r="A22" s="445" t="s">
        <v>84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7"/>
    </row>
    <row r="23" spans="1:32" ht="17.25" thickTop="1" thickBot="1">
      <c r="A23" s="448" t="s">
        <v>85</v>
      </c>
      <c r="B23" s="417"/>
      <c r="C23" s="134" t="s">
        <v>86</v>
      </c>
      <c r="D23" s="448" t="s">
        <v>87</v>
      </c>
      <c r="E23" s="417"/>
      <c r="F23" s="417"/>
      <c r="G23" s="417"/>
      <c r="H23" s="417"/>
      <c r="I23" s="417"/>
      <c r="J23" s="417"/>
      <c r="K23" s="417"/>
      <c r="L23" s="417"/>
      <c r="M23" s="417"/>
      <c r="N23" s="449"/>
      <c r="O23" s="135" t="s">
        <v>88</v>
      </c>
      <c r="P23" s="261" t="s">
        <v>89</v>
      </c>
      <c r="Q23" s="261" t="s">
        <v>90</v>
      </c>
      <c r="R23" s="463" t="s">
        <v>91</v>
      </c>
      <c r="S23" s="463"/>
      <c r="T23" s="463" t="s">
        <v>78</v>
      </c>
      <c r="U23" s="463"/>
      <c r="V23" s="464"/>
      <c r="W23" s="417" t="s">
        <v>92</v>
      </c>
      <c r="X23" s="417"/>
      <c r="Y23" s="391"/>
      <c r="Z23" s="391"/>
      <c r="AA23" s="448" t="s">
        <v>93</v>
      </c>
      <c r="AB23" s="417"/>
      <c r="AC23" s="417"/>
      <c r="AD23" s="417"/>
      <c r="AE23" s="417"/>
      <c r="AF23" s="449"/>
    </row>
    <row r="24" spans="1:32" ht="16.5" thickTop="1">
      <c r="A24" s="450"/>
      <c r="B24" s="451"/>
      <c r="C24" s="137">
        <v>0</v>
      </c>
      <c r="D24" s="260">
        <v>1</v>
      </c>
      <c r="E24" s="509" t="str">
        <f>B18</f>
        <v>Varga Rostislav</v>
      </c>
      <c r="F24" s="510"/>
      <c r="G24" s="510"/>
      <c r="H24" s="511"/>
      <c r="I24" s="260">
        <v>4</v>
      </c>
      <c r="J24" s="509" t="str">
        <f>B21</f>
        <v>Dostálová Andrea</v>
      </c>
      <c r="K24" s="510"/>
      <c r="L24" s="510"/>
      <c r="M24" s="510"/>
      <c r="N24" s="512"/>
      <c r="O24" s="159">
        <v>-16</v>
      </c>
      <c r="P24" s="259">
        <v>-14</v>
      </c>
      <c r="Q24" s="259">
        <v>4</v>
      </c>
      <c r="R24" s="456">
        <v>9</v>
      </c>
      <c r="S24" s="456"/>
      <c r="T24" s="456">
        <v>8</v>
      </c>
      <c r="U24" s="456"/>
      <c r="V24" s="457"/>
      <c r="W24" s="215">
        <f>COUNTIF(O24:V24,"&gt;0")</f>
        <v>3</v>
      </c>
      <c r="X24" s="260" t="s">
        <v>83</v>
      </c>
      <c r="Y24" s="458">
        <f>COUNTIF(O24:V24,"&lt;0")</f>
        <v>2</v>
      </c>
      <c r="Z24" s="459"/>
      <c r="AA24" s="139"/>
      <c r="AB24" s="460" t="str">
        <f>B20</f>
        <v>Krňoul Daniel</v>
      </c>
      <c r="AC24" s="461"/>
      <c r="AD24" s="461"/>
      <c r="AE24" s="461"/>
      <c r="AF24" s="462"/>
    </row>
    <row r="25" spans="1:32">
      <c r="A25" s="483"/>
      <c r="B25" s="484"/>
      <c r="C25" s="140">
        <v>0</v>
      </c>
      <c r="D25" s="255">
        <v>2</v>
      </c>
      <c r="E25" s="517" t="str">
        <f>B19</f>
        <v>Rollová Sofie</v>
      </c>
      <c r="F25" s="518"/>
      <c r="G25" s="518"/>
      <c r="H25" s="519"/>
      <c r="I25" s="255">
        <v>3</v>
      </c>
      <c r="J25" s="517" t="str">
        <f>B20</f>
        <v>Krňoul Daniel</v>
      </c>
      <c r="K25" s="518"/>
      <c r="L25" s="518"/>
      <c r="M25" s="518"/>
      <c r="N25" s="520"/>
      <c r="O25" s="161">
        <v>9</v>
      </c>
      <c r="P25" s="258">
        <v>-7</v>
      </c>
      <c r="Q25" s="258">
        <v>-6</v>
      </c>
      <c r="R25" s="489">
        <v>8</v>
      </c>
      <c r="S25" s="489"/>
      <c r="T25" s="489">
        <v>-5</v>
      </c>
      <c r="U25" s="489"/>
      <c r="V25" s="490"/>
      <c r="W25" s="142">
        <f t="shared" ref="W25:W29" si="8">COUNTIF(O25:V25,"&gt;0")</f>
        <v>2</v>
      </c>
      <c r="X25" s="255" t="s">
        <v>83</v>
      </c>
      <c r="Y25" s="465">
        <f t="shared" ref="Y25:Y29" si="9">COUNTIF(O25:V25,"&lt;0")</f>
        <v>3</v>
      </c>
      <c r="Z25" s="466"/>
      <c r="AA25" s="143"/>
      <c r="AB25" s="467" t="str">
        <f>B18</f>
        <v>Varga Rostislav</v>
      </c>
      <c r="AC25" s="468"/>
      <c r="AD25" s="468"/>
      <c r="AE25" s="468"/>
      <c r="AF25" s="469"/>
    </row>
    <row r="26" spans="1:32">
      <c r="A26" s="470"/>
      <c r="B26" s="471"/>
      <c r="C26" s="144">
        <v>0</v>
      </c>
      <c r="D26" s="257">
        <v>4</v>
      </c>
      <c r="E26" s="513" t="str">
        <f>B21</f>
        <v>Dostálová Andrea</v>
      </c>
      <c r="F26" s="514"/>
      <c r="G26" s="514"/>
      <c r="H26" s="515"/>
      <c r="I26" s="257">
        <v>3</v>
      </c>
      <c r="J26" s="513" t="str">
        <f>B20</f>
        <v>Krňoul Daniel</v>
      </c>
      <c r="K26" s="514"/>
      <c r="L26" s="514"/>
      <c r="M26" s="514"/>
      <c r="N26" s="516"/>
      <c r="O26" s="163">
        <v>6</v>
      </c>
      <c r="P26" s="256">
        <v>-8</v>
      </c>
      <c r="Q26" s="256">
        <v>4</v>
      </c>
      <c r="R26" s="476">
        <v>3</v>
      </c>
      <c r="S26" s="476"/>
      <c r="T26" s="476"/>
      <c r="U26" s="476"/>
      <c r="V26" s="477"/>
      <c r="W26" s="146">
        <f t="shared" si="8"/>
        <v>3</v>
      </c>
      <c r="X26" s="257" t="s">
        <v>83</v>
      </c>
      <c r="Y26" s="478">
        <f t="shared" si="9"/>
        <v>1</v>
      </c>
      <c r="Z26" s="479"/>
      <c r="AA26" s="147"/>
      <c r="AB26" s="480" t="str">
        <f>B19</f>
        <v>Rollová Sofie</v>
      </c>
      <c r="AC26" s="481"/>
      <c r="AD26" s="481"/>
      <c r="AE26" s="481"/>
      <c r="AF26" s="482"/>
    </row>
    <row r="27" spans="1:32">
      <c r="A27" s="483"/>
      <c r="B27" s="484"/>
      <c r="C27" s="140">
        <v>0</v>
      </c>
      <c r="D27" s="255">
        <v>1</v>
      </c>
      <c r="E27" s="517" t="str">
        <f>B18</f>
        <v>Varga Rostislav</v>
      </c>
      <c r="F27" s="518"/>
      <c r="G27" s="518"/>
      <c r="H27" s="519"/>
      <c r="I27" s="255">
        <v>2</v>
      </c>
      <c r="J27" s="517" t="str">
        <f>B19</f>
        <v>Rollová Sofie</v>
      </c>
      <c r="K27" s="518"/>
      <c r="L27" s="518"/>
      <c r="M27" s="518"/>
      <c r="N27" s="520"/>
      <c r="O27" s="165">
        <v>-5</v>
      </c>
      <c r="P27" s="166">
        <v>-10</v>
      </c>
      <c r="Q27" s="166">
        <v>6</v>
      </c>
      <c r="R27" s="489">
        <v>6</v>
      </c>
      <c r="S27" s="489"/>
      <c r="T27" s="489">
        <v>6</v>
      </c>
      <c r="U27" s="489"/>
      <c r="V27" s="490"/>
      <c r="W27" s="142">
        <f t="shared" si="8"/>
        <v>3</v>
      </c>
      <c r="X27" s="255" t="s">
        <v>83</v>
      </c>
      <c r="Y27" s="465">
        <f t="shared" si="9"/>
        <v>2</v>
      </c>
      <c r="Z27" s="466"/>
      <c r="AA27" s="148"/>
      <c r="AB27" s="467" t="str">
        <f>B21</f>
        <v>Dostálová Andrea</v>
      </c>
      <c r="AC27" s="468"/>
      <c r="AD27" s="468"/>
      <c r="AE27" s="468"/>
      <c r="AF27" s="469"/>
    </row>
    <row r="28" spans="1:32">
      <c r="A28" s="470"/>
      <c r="B28" s="471"/>
      <c r="C28" s="144">
        <v>0</v>
      </c>
      <c r="D28" s="257">
        <v>2</v>
      </c>
      <c r="E28" s="513" t="str">
        <f>B19</f>
        <v>Rollová Sofie</v>
      </c>
      <c r="F28" s="514"/>
      <c r="G28" s="514"/>
      <c r="H28" s="515"/>
      <c r="I28" s="257">
        <v>4</v>
      </c>
      <c r="J28" s="513" t="str">
        <f>B21</f>
        <v>Dostálová Andrea</v>
      </c>
      <c r="K28" s="514"/>
      <c r="L28" s="514"/>
      <c r="M28" s="514"/>
      <c r="N28" s="516"/>
      <c r="O28" s="163">
        <v>-7</v>
      </c>
      <c r="P28" s="256">
        <v>-6</v>
      </c>
      <c r="Q28" s="256">
        <v>-4</v>
      </c>
      <c r="R28" s="476"/>
      <c r="S28" s="476"/>
      <c r="T28" s="476"/>
      <c r="U28" s="476"/>
      <c r="V28" s="477"/>
      <c r="W28" s="146">
        <f t="shared" si="8"/>
        <v>0</v>
      </c>
      <c r="X28" s="257" t="s">
        <v>83</v>
      </c>
      <c r="Y28" s="478">
        <f t="shared" si="9"/>
        <v>3</v>
      </c>
      <c r="Z28" s="479"/>
      <c r="AA28" s="149"/>
      <c r="AB28" s="480" t="str">
        <f>B18</f>
        <v>Varga Rostislav</v>
      </c>
      <c r="AC28" s="481"/>
      <c r="AD28" s="481"/>
      <c r="AE28" s="481"/>
      <c r="AF28" s="482"/>
    </row>
    <row r="29" spans="1:32" ht="16.5" thickBot="1">
      <c r="A29" s="496"/>
      <c r="B29" s="497"/>
      <c r="C29" s="150">
        <v>0</v>
      </c>
      <c r="D29" s="151">
        <v>3</v>
      </c>
      <c r="E29" s="521" t="str">
        <f>B20</f>
        <v>Krňoul Daniel</v>
      </c>
      <c r="F29" s="522"/>
      <c r="G29" s="522"/>
      <c r="H29" s="523"/>
      <c r="I29" s="151">
        <v>1</v>
      </c>
      <c r="J29" s="521" t="str">
        <f>B18</f>
        <v>Varga Rostislav</v>
      </c>
      <c r="K29" s="522"/>
      <c r="L29" s="522"/>
      <c r="M29" s="522"/>
      <c r="N29" s="524"/>
      <c r="O29" s="167">
        <v>-8</v>
      </c>
      <c r="P29" s="254">
        <v>-5</v>
      </c>
      <c r="Q29" s="254">
        <v>-6</v>
      </c>
      <c r="R29" s="502"/>
      <c r="S29" s="502"/>
      <c r="T29" s="502"/>
      <c r="U29" s="502"/>
      <c r="V29" s="503"/>
      <c r="W29" s="214">
        <f t="shared" si="8"/>
        <v>0</v>
      </c>
      <c r="X29" s="253" t="s">
        <v>83</v>
      </c>
      <c r="Y29" s="491">
        <f t="shared" si="9"/>
        <v>3</v>
      </c>
      <c r="Z29" s="492"/>
      <c r="AA29" s="152"/>
      <c r="AB29" s="493" t="str">
        <f>B19</f>
        <v>Rollová Sofie</v>
      </c>
      <c r="AC29" s="494"/>
      <c r="AD29" s="494"/>
      <c r="AE29" s="494"/>
      <c r="AF29" s="495"/>
    </row>
    <row r="30" spans="1:32" ht="117" customHeight="1" thickTop="1" thickBot="1">
      <c r="A30" s="155"/>
      <c r="B30" s="155"/>
      <c r="C30" s="156"/>
      <c r="D30" s="262"/>
      <c r="E30" s="156"/>
      <c r="F30" s="156"/>
      <c r="G30" s="156"/>
      <c r="H30" s="156"/>
      <c r="I30" s="262"/>
      <c r="J30" s="156"/>
      <c r="K30" s="156"/>
      <c r="L30" s="156"/>
      <c r="M30" s="156"/>
      <c r="N30" s="156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157"/>
      <c r="AB30" s="158"/>
      <c r="AC30" s="158"/>
      <c r="AD30" s="158"/>
      <c r="AE30" s="158"/>
      <c r="AF30" s="158"/>
    </row>
    <row r="31" spans="1:32" ht="26.45" customHeight="1" thickTop="1" thickBot="1">
      <c r="A31" s="406" t="s">
        <v>72</v>
      </c>
      <c r="B31" s="407"/>
      <c r="C31" s="407"/>
      <c r="D31" s="407"/>
      <c r="E31" s="408" t="s">
        <v>94</v>
      </c>
      <c r="F31" s="409"/>
      <c r="G31" s="410">
        <f>Preslist!C4</f>
        <v>45584</v>
      </c>
      <c r="H31" s="411"/>
      <c r="I31" s="411"/>
      <c r="J31" s="412"/>
      <c r="K31" s="413" t="s">
        <v>222</v>
      </c>
      <c r="L31" s="414"/>
      <c r="M31" s="414"/>
      <c r="N31" s="414"/>
      <c r="O31" s="415"/>
      <c r="P31" s="531" t="s">
        <v>74</v>
      </c>
      <c r="Q31" s="532"/>
      <c r="R31" s="532"/>
      <c r="S31" s="418" t="s">
        <v>155</v>
      </c>
      <c r="T31" s="417"/>
      <c r="U31" s="417"/>
      <c r="V31" s="417"/>
      <c r="W31" s="417"/>
      <c r="X31" s="417"/>
      <c r="Y31" s="419"/>
      <c r="Z31" s="391" t="s">
        <v>75</v>
      </c>
      <c r="AA31" s="391"/>
      <c r="AB31" s="391"/>
      <c r="AC31" s="262"/>
      <c r="AD31" s="392"/>
      <c r="AE31" s="392"/>
      <c r="AF31" s="393"/>
    </row>
    <row r="32" spans="1:32" ht="25.5" thickTop="1" thickBot="1">
      <c r="A32" s="103" t="s">
        <v>76</v>
      </c>
      <c r="B32" s="394" t="s">
        <v>9</v>
      </c>
      <c r="C32" s="395"/>
      <c r="D32" s="395"/>
      <c r="E32" s="395"/>
      <c r="F32" s="395"/>
      <c r="G32" s="395"/>
      <c r="H32" s="395" t="s">
        <v>77</v>
      </c>
      <c r="I32" s="396"/>
      <c r="J32" s="397">
        <f>A33</f>
        <v>67</v>
      </c>
      <c r="K32" s="397"/>
      <c r="L32" s="397"/>
      <c r="M32" s="398">
        <f>A34</f>
        <v>76</v>
      </c>
      <c r="N32" s="397"/>
      <c r="O32" s="399"/>
      <c r="P32" s="397">
        <f>A35</f>
        <v>72</v>
      </c>
      <c r="Q32" s="397"/>
      <c r="R32" s="397"/>
      <c r="S32" s="398">
        <f>A36</f>
        <v>80</v>
      </c>
      <c r="T32" s="397"/>
      <c r="U32" s="397"/>
      <c r="V32" s="397"/>
      <c r="W32" s="400"/>
      <c r="X32" s="401" t="s">
        <v>78</v>
      </c>
      <c r="Y32" s="402"/>
      <c r="Z32" s="269" t="s">
        <v>79</v>
      </c>
      <c r="AA32" s="105" t="s">
        <v>80</v>
      </c>
      <c r="AB32" s="403" t="s">
        <v>81</v>
      </c>
      <c r="AC32" s="404"/>
      <c r="AD32" s="405"/>
      <c r="AE32" s="106" t="s">
        <v>82</v>
      </c>
      <c r="AF32" s="107" t="s">
        <v>79</v>
      </c>
    </row>
    <row r="33" spans="1:32" ht="21" thickTop="1">
      <c r="A33" s="108">
        <v>67</v>
      </c>
      <c r="B33" s="535" t="str">
        <f>VLOOKUP(A33,Preslist!A6:D121,3)</f>
        <v>Jelínek Ladislav</v>
      </c>
      <c r="C33" s="535"/>
      <c r="D33" s="535"/>
      <c r="E33" s="535"/>
      <c r="F33" s="535"/>
      <c r="G33" s="535"/>
      <c r="H33" s="432" t="str">
        <f>VLOOKUP(A33,Preslist!A$6:D$91,4)</f>
        <v>TJ Sokol Skomelno</v>
      </c>
      <c r="I33" s="433"/>
      <c r="J33" s="391"/>
      <c r="K33" s="391"/>
      <c r="L33" s="391"/>
      <c r="M33" s="270">
        <f>W42</f>
        <v>3</v>
      </c>
      <c r="N33" s="271" t="s">
        <v>83</v>
      </c>
      <c r="O33" s="111">
        <f>Y42</f>
        <v>1</v>
      </c>
      <c r="P33" s="271">
        <f>Y44</f>
        <v>3</v>
      </c>
      <c r="Q33" s="271" t="s">
        <v>83</v>
      </c>
      <c r="R33" s="271">
        <f>W44</f>
        <v>0</v>
      </c>
      <c r="S33" s="434">
        <f>W39</f>
        <v>3</v>
      </c>
      <c r="T33" s="435"/>
      <c r="U33" s="271" t="s">
        <v>83</v>
      </c>
      <c r="V33" s="435">
        <f>Y39</f>
        <v>0</v>
      </c>
      <c r="W33" s="436"/>
      <c r="X33" s="420">
        <f>COUNTIF(M33,"=3")+COUNTIF(P33,"=3")+COUNTIF(S33,"=3")</f>
        <v>3</v>
      </c>
      <c r="Y33" s="421"/>
      <c r="Z33" s="112">
        <f>COUNTIF(O33,"=3")+COUNTIF(R33,"=3")+COUNTIF(V33,"=3")</f>
        <v>0</v>
      </c>
      <c r="AA33" s="113">
        <v>0</v>
      </c>
      <c r="AB33" s="289">
        <f>M33+P33+S33</f>
        <v>9</v>
      </c>
      <c r="AC33" s="296" t="s">
        <v>83</v>
      </c>
      <c r="AD33" s="297">
        <f>O33+R33+V33</f>
        <v>1</v>
      </c>
      <c r="AE33" s="114">
        <f>X33*2+Z33*1</f>
        <v>6</v>
      </c>
      <c r="AF33" s="115">
        <f>RANK(AE33,AE$3:AE$6)</f>
        <v>1</v>
      </c>
    </row>
    <row r="34" spans="1:32" ht="20.25">
      <c r="A34" s="116">
        <v>76</v>
      </c>
      <c r="B34" s="422" t="str">
        <f>VLOOKUP(A34,Preslist!A7:D122,3)</f>
        <v>Pešta Petr</v>
      </c>
      <c r="C34" s="422"/>
      <c r="D34" s="422"/>
      <c r="E34" s="422"/>
      <c r="F34" s="422"/>
      <c r="G34" s="422"/>
      <c r="H34" s="423" t="str">
        <f>VLOOKUP(A34,Preslist!A$6:D$91,4)</f>
        <v>TJ Sokol Plzeň V.</v>
      </c>
      <c r="I34" s="424"/>
      <c r="J34" s="265">
        <f>Y42</f>
        <v>1</v>
      </c>
      <c r="K34" s="266" t="s">
        <v>83</v>
      </c>
      <c r="L34" s="268">
        <f>W42</f>
        <v>3</v>
      </c>
      <c r="M34" s="425"/>
      <c r="N34" s="426"/>
      <c r="O34" s="427"/>
      <c r="P34" s="266">
        <f>W40</f>
        <v>3</v>
      </c>
      <c r="Q34" s="266" t="s">
        <v>83</v>
      </c>
      <c r="R34" s="266">
        <f>Y40</f>
        <v>1</v>
      </c>
      <c r="S34" s="425">
        <f>W43</f>
        <v>3</v>
      </c>
      <c r="T34" s="426"/>
      <c r="U34" s="266" t="s">
        <v>83</v>
      </c>
      <c r="V34" s="426">
        <f>Y43</f>
        <v>0</v>
      </c>
      <c r="W34" s="428"/>
      <c r="X34" s="429">
        <f>COUNTIF(J34,"=3")+COUNTIF(P34,"=3")+COUNTIF(S34,"=3")</f>
        <v>2</v>
      </c>
      <c r="Y34" s="430"/>
      <c r="Z34" s="120">
        <f>COUNTIF(L34,"=3")+COUNTIF(R34,"=3")+COUNTIF(V34,"=3")</f>
        <v>1</v>
      </c>
      <c r="AA34" s="121">
        <v>0</v>
      </c>
      <c r="AB34" s="294">
        <v>7</v>
      </c>
      <c r="AC34" s="291" t="s">
        <v>83</v>
      </c>
      <c r="AD34" s="293">
        <v>4</v>
      </c>
      <c r="AE34" s="122">
        <f t="shared" ref="AE34:AE36" si="10">X34*2+Z34*1</f>
        <v>5</v>
      </c>
      <c r="AF34" s="123">
        <f t="shared" ref="AF34:AF36" si="11">RANK(AE34,AE$3:AE$6)</f>
        <v>2</v>
      </c>
    </row>
    <row r="35" spans="1:32" ht="20.25">
      <c r="A35" s="116">
        <v>72</v>
      </c>
      <c r="B35" s="530" t="str">
        <f>VLOOKUP(A35,Preslist!A8:D123,3)</f>
        <v>Doležel Vojtěch</v>
      </c>
      <c r="C35" s="530"/>
      <c r="D35" s="530"/>
      <c r="E35" s="530"/>
      <c r="F35" s="530"/>
      <c r="G35" s="530"/>
      <c r="H35" s="423" t="str">
        <f>VLOOKUP(A35,Preslist!A$6:D$91,4)</f>
        <v>TJ Union Plzeň</v>
      </c>
      <c r="I35" s="424"/>
      <c r="J35" s="266">
        <f>W44</f>
        <v>0</v>
      </c>
      <c r="K35" s="266" t="s">
        <v>83</v>
      </c>
      <c r="L35" s="266">
        <f>Y44</f>
        <v>3</v>
      </c>
      <c r="M35" s="267">
        <f>Y40</f>
        <v>1</v>
      </c>
      <c r="N35" s="266" t="s">
        <v>83</v>
      </c>
      <c r="O35" s="268">
        <f>W40</f>
        <v>3</v>
      </c>
      <c r="P35" s="426"/>
      <c r="Q35" s="426"/>
      <c r="R35" s="426"/>
      <c r="S35" s="425">
        <f>Y41</f>
        <v>3</v>
      </c>
      <c r="T35" s="426"/>
      <c r="U35" s="266" t="s">
        <v>83</v>
      </c>
      <c r="V35" s="426">
        <f>W41</f>
        <v>0</v>
      </c>
      <c r="W35" s="428"/>
      <c r="X35" s="429">
        <f>COUNTIF(J35,"=3")+COUNTIF(M35,"=3")+COUNTIF(S35,"=3")</f>
        <v>1</v>
      </c>
      <c r="Y35" s="430"/>
      <c r="Z35" s="120">
        <f>COUNTIF(L35,"=3")+COUNTIF(O35,"=3")+COUNTIF(V35,"=3")</f>
        <v>2</v>
      </c>
      <c r="AA35" s="121">
        <v>0</v>
      </c>
      <c r="AB35" s="294">
        <f t="shared" ref="AB35:AB36" si="12">M35+P35+S35</f>
        <v>4</v>
      </c>
      <c r="AC35" s="291" t="s">
        <v>83</v>
      </c>
      <c r="AD35" s="293">
        <v>6</v>
      </c>
      <c r="AE35" s="122">
        <f t="shared" si="10"/>
        <v>4</v>
      </c>
      <c r="AF35" s="123">
        <f t="shared" si="11"/>
        <v>3</v>
      </c>
    </row>
    <row r="36" spans="1:32" ht="21" thickBot="1">
      <c r="A36" s="116">
        <v>80</v>
      </c>
      <c r="B36" s="530" t="str">
        <f>VLOOKUP(A36,Preslist!A9:D124,3)</f>
        <v>Hašek Dominik</v>
      </c>
      <c r="C36" s="530"/>
      <c r="D36" s="530"/>
      <c r="E36" s="530"/>
      <c r="F36" s="530"/>
      <c r="G36" s="530"/>
      <c r="H36" s="423" t="str">
        <f>VLOOKUP(A36,Preslist!A$6:D$91,4)</f>
        <v>TJ Sokol Skomelno</v>
      </c>
      <c r="I36" s="424"/>
      <c r="J36" s="264">
        <f>Y39</f>
        <v>0</v>
      </c>
      <c r="K36" s="264" t="s">
        <v>83</v>
      </c>
      <c r="L36" s="264">
        <f>W39</f>
        <v>3</v>
      </c>
      <c r="M36" s="263">
        <f>Y43</f>
        <v>0</v>
      </c>
      <c r="N36" s="264" t="s">
        <v>83</v>
      </c>
      <c r="O36" s="129">
        <f>W43</f>
        <v>3</v>
      </c>
      <c r="P36" s="264">
        <f>W41</f>
        <v>0</v>
      </c>
      <c r="Q36" s="264" t="s">
        <v>83</v>
      </c>
      <c r="R36" s="264">
        <f>Y41</f>
        <v>3</v>
      </c>
      <c r="S36" s="440"/>
      <c r="T36" s="441"/>
      <c r="U36" s="441"/>
      <c r="V36" s="441"/>
      <c r="W36" s="442"/>
      <c r="X36" s="443">
        <f>COUNTIF(J36,"=3")+COUNTIF(M36,"=3")+COUNTIF(P36,"=3")</f>
        <v>0</v>
      </c>
      <c r="Y36" s="444"/>
      <c r="Z36" s="130">
        <f>COUNTIF(L36,"=3")+COUNTIF(O36,"=3")+COUNTIF(R36,"=3")</f>
        <v>3</v>
      </c>
      <c r="AA36" s="131">
        <v>0</v>
      </c>
      <c r="AB36" s="301">
        <f t="shared" si="12"/>
        <v>0</v>
      </c>
      <c r="AC36" s="299" t="s">
        <v>83</v>
      </c>
      <c r="AD36" s="300">
        <v>9</v>
      </c>
      <c r="AE36" s="132">
        <f t="shared" si="10"/>
        <v>3</v>
      </c>
      <c r="AF36" s="133">
        <f t="shared" si="11"/>
        <v>4</v>
      </c>
    </row>
    <row r="37" spans="1:32" ht="21.75" thickTop="1" thickBot="1">
      <c r="A37" s="445" t="s">
        <v>84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7"/>
    </row>
    <row r="38" spans="1:32" ht="17.25" thickTop="1" thickBot="1">
      <c r="A38" s="448" t="s">
        <v>85</v>
      </c>
      <c r="B38" s="417"/>
      <c r="C38" s="134" t="s">
        <v>86</v>
      </c>
      <c r="D38" s="448" t="s">
        <v>87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49"/>
      <c r="O38" s="135" t="s">
        <v>88</v>
      </c>
      <c r="P38" s="261" t="s">
        <v>89</v>
      </c>
      <c r="Q38" s="261" t="s">
        <v>90</v>
      </c>
      <c r="R38" s="463" t="s">
        <v>91</v>
      </c>
      <c r="S38" s="463"/>
      <c r="T38" s="463" t="s">
        <v>78</v>
      </c>
      <c r="U38" s="463"/>
      <c r="V38" s="464"/>
      <c r="W38" s="417" t="s">
        <v>92</v>
      </c>
      <c r="X38" s="417"/>
      <c r="Y38" s="391"/>
      <c r="Z38" s="391"/>
      <c r="AA38" s="448" t="s">
        <v>93</v>
      </c>
      <c r="AB38" s="417"/>
      <c r="AC38" s="417"/>
      <c r="AD38" s="417"/>
      <c r="AE38" s="417"/>
      <c r="AF38" s="449"/>
    </row>
    <row r="39" spans="1:32" ht="16.5" thickTop="1">
      <c r="A39" s="450"/>
      <c r="B39" s="451"/>
      <c r="C39" s="137">
        <v>0</v>
      </c>
      <c r="D39" s="260">
        <v>1</v>
      </c>
      <c r="E39" s="509" t="str">
        <f>B33</f>
        <v>Jelínek Ladislav</v>
      </c>
      <c r="F39" s="510"/>
      <c r="G39" s="510"/>
      <c r="H39" s="511"/>
      <c r="I39" s="260">
        <v>4</v>
      </c>
      <c r="J39" s="509" t="str">
        <f>B36</f>
        <v>Hašek Dominik</v>
      </c>
      <c r="K39" s="510"/>
      <c r="L39" s="510"/>
      <c r="M39" s="510"/>
      <c r="N39" s="512"/>
      <c r="O39" s="159">
        <v>5</v>
      </c>
      <c r="P39" s="259">
        <v>2</v>
      </c>
      <c r="Q39" s="259">
        <v>7</v>
      </c>
      <c r="R39" s="456"/>
      <c r="S39" s="456"/>
      <c r="T39" s="456"/>
      <c r="U39" s="456"/>
      <c r="V39" s="457"/>
      <c r="W39" s="215">
        <f>COUNTIF(O39:V39,"&gt;0")</f>
        <v>3</v>
      </c>
      <c r="X39" s="260" t="s">
        <v>83</v>
      </c>
      <c r="Y39" s="458">
        <f>COUNTIF(O39:V39,"&lt;0")</f>
        <v>0</v>
      </c>
      <c r="Z39" s="459"/>
      <c r="AA39" s="139"/>
      <c r="AB39" s="460" t="str">
        <f>B35</f>
        <v>Doležel Vojtěch</v>
      </c>
      <c r="AC39" s="461"/>
      <c r="AD39" s="461"/>
      <c r="AE39" s="461"/>
      <c r="AF39" s="462"/>
    </row>
    <row r="40" spans="1:32">
      <c r="A40" s="483"/>
      <c r="B40" s="484"/>
      <c r="C40" s="140">
        <v>0</v>
      </c>
      <c r="D40" s="255">
        <v>2</v>
      </c>
      <c r="E40" s="517" t="str">
        <f>B34</f>
        <v>Pešta Petr</v>
      </c>
      <c r="F40" s="518"/>
      <c r="G40" s="518"/>
      <c r="H40" s="519"/>
      <c r="I40" s="255">
        <v>3</v>
      </c>
      <c r="J40" s="517" t="str">
        <f>B35</f>
        <v>Doležel Vojtěch</v>
      </c>
      <c r="K40" s="518"/>
      <c r="L40" s="518"/>
      <c r="M40" s="518"/>
      <c r="N40" s="520"/>
      <c r="O40" s="161">
        <v>5</v>
      </c>
      <c r="P40" s="258">
        <v>10</v>
      </c>
      <c r="Q40" s="258">
        <v>-5</v>
      </c>
      <c r="R40" s="489">
        <v>13</v>
      </c>
      <c r="S40" s="489"/>
      <c r="T40" s="489"/>
      <c r="U40" s="489"/>
      <c r="V40" s="490"/>
      <c r="W40" s="142">
        <f t="shared" ref="W40:W44" si="13">COUNTIF(O40:V40,"&gt;0")</f>
        <v>3</v>
      </c>
      <c r="X40" s="255" t="s">
        <v>83</v>
      </c>
      <c r="Y40" s="465">
        <f t="shared" ref="Y40:Y44" si="14">COUNTIF(O40:V40,"&lt;0")</f>
        <v>1</v>
      </c>
      <c r="Z40" s="466"/>
      <c r="AA40" s="143"/>
      <c r="AB40" s="467" t="str">
        <f>B33</f>
        <v>Jelínek Ladislav</v>
      </c>
      <c r="AC40" s="468"/>
      <c r="AD40" s="468"/>
      <c r="AE40" s="468"/>
      <c r="AF40" s="469"/>
    </row>
    <row r="41" spans="1:32">
      <c r="A41" s="470"/>
      <c r="B41" s="471"/>
      <c r="C41" s="144">
        <v>0</v>
      </c>
      <c r="D41" s="257">
        <v>4</v>
      </c>
      <c r="E41" s="513" t="str">
        <f>B36</f>
        <v>Hašek Dominik</v>
      </c>
      <c r="F41" s="514"/>
      <c r="G41" s="514"/>
      <c r="H41" s="515"/>
      <c r="I41" s="257">
        <v>3</v>
      </c>
      <c r="J41" s="513" t="str">
        <f>B35</f>
        <v>Doležel Vojtěch</v>
      </c>
      <c r="K41" s="514"/>
      <c r="L41" s="514"/>
      <c r="M41" s="514"/>
      <c r="N41" s="516"/>
      <c r="O41" s="163">
        <v>-3</v>
      </c>
      <c r="P41" s="256">
        <v>-7</v>
      </c>
      <c r="Q41" s="256">
        <v>-2</v>
      </c>
      <c r="R41" s="476"/>
      <c r="S41" s="476"/>
      <c r="T41" s="476"/>
      <c r="U41" s="476"/>
      <c r="V41" s="477"/>
      <c r="W41" s="146">
        <f t="shared" si="13"/>
        <v>0</v>
      </c>
      <c r="X41" s="257" t="s">
        <v>83</v>
      </c>
      <c r="Y41" s="478">
        <f t="shared" si="14"/>
        <v>3</v>
      </c>
      <c r="Z41" s="479"/>
      <c r="AA41" s="147"/>
      <c r="AB41" s="480" t="str">
        <f>B34</f>
        <v>Pešta Petr</v>
      </c>
      <c r="AC41" s="481"/>
      <c r="AD41" s="481"/>
      <c r="AE41" s="481"/>
      <c r="AF41" s="482"/>
    </row>
    <row r="42" spans="1:32">
      <c r="A42" s="483"/>
      <c r="B42" s="484"/>
      <c r="C42" s="140">
        <v>0</v>
      </c>
      <c r="D42" s="255">
        <v>1</v>
      </c>
      <c r="E42" s="517" t="str">
        <f>B33</f>
        <v>Jelínek Ladislav</v>
      </c>
      <c r="F42" s="518"/>
      <c r="G42" s="518"/>
      <c r="H42" s="519"/>
      <c r="I42" s="255">
        <v>2</v>
      </c>
      <c r="J42" s="517" t="str">
        <f>B34</f>
        <v>Pešta Petr</v>
      </c>
      <c r="K42" s="518"/>
      <c r="L42" s="518"/>
      <c r="M42" s="518"/>
      <c r="N42" s="520"/>
      <c r="O42" s="165">
        <v>8</v>
      </c>
      <c r="P42" s="166">
        <v>-9</v>
      </c>
      <c r="Q42" s="166">
        <v>9</v>
      </c>
      <c r="R42" s="489">
        <v>6</v>
      </c>
      <c r="S42" s="489"/>
      <c r="T42" s="489"/>
      <c r="U42" s="489"/>
      <c r="V42" s="490"/>
      <c r="W42" s="142">
        <f t="shared" si="13"/>
        <v>3</v>
      </c>
      <c r="X42" s="255" t="s">
        <v>83</v>
      </c>
      <c r="Y42" s="465">
        <f t="shared" si="14"/>
        <v>1</v>
      </c>
      <c r="Z42" s="466"/>
      <c r="AA42" s="148"/>
      <c r="AB42" s="467" t="str">
        <f>B36</f>
        <v>Hašek Dominik</v>
      </c>
      <c r="AC42" s="468"/>
      <c r="AD42" s="468"/>
      <c r="AE42" s="468"/>
      <c r="AF42" s="469"/>
    </row>
    <row r="43" spans="1:32">
      <c r="A43" s="470"/>
      <c r="B43" s="471"/>
      <c r="C43" s="144">
        <v>0</v>
      </c>
      <c r="D43" s="257">
        <v>2</v>
      </c>
      <c r="E43" s="513" t="str">
        <f>B34</f>
        <v>Pešta Petr</v>
      </c>
      <c r="F43" s="514"/>
      <c r="G43" s="514"/>
      <c r="H43" s="515"/>
      <c r="I43" s="257">
        <v>4</v>
      </c>
      <c r="J43" s="513" t="str">
        <f>B36</f>
        <v>Hašek Dominik</v>
      </c>
      <c r="K43" s="514"/>
      <c r="L43" s="514"/>
      <c r="M43" s="514"/>
      <c r="N43" s="516"/>
      <c r="O43" s="163">
        <v>1</v>
      </c>
      <c r="P43" s="256">
        <v>1</v>
      </c>
      <c r="Q43" s="256">
        <v>1</v>
      </c>
      <c r="R43" s="476"/>
      <c r="S43" s="476"/>
      <c r="T43" s="476"/>
      <c r="U43" s="476"/>
      <c r="V43" s="477"/>
      <c r="W43" s="146">
        <f t="shared" si="13"/>
        <v>3</v>
      </c>
      <c r="X43" s="257" t="s">
        <v>83</v>
      </c>
      <c r="Y43" s="478">
        <f t="shared" si="14"/>
        <v>0</v>
      </c>
      <c r="Z43" s="479"/>
      <c r="AA43" s="149"/>
      <c r="AB43" s="480" t="str">
        <f>B33</f>
        <v>Jelínek Ladislav</v>
      </c>
      <c r="AC43" s="481"/>
      <c r="AD43" s="481"/>
      <c r="AE43" s="481"/>
      <c r="AF43" s="482"/>
    </row>
    <row r="44" spans="1:32" ht="16.5" thickBot="1">
      <c r="A44" s="496"/>
      <c r="B44" s="497"/>
      <c r="C44" s="150">
        <v>0</v>
      </c>
      <c r="D44" s="151">
        <v>3</v>
      </c>
      <c r="E44" s="521" t="str">
        <f>B35</f>
        <v>Doležel Vojtěch</v>
      </c>
      <c r="F44" s="522"/>
      <c r="G44" s="522"/>
      <c r="H44" s="523"/>
      <c r="I44" s="151">
        <v>1</v>
      </c>
      <c r="J44" s="521" t="str">
        <f>B33</f>
        <v>Jelínek Ladislav</v>
      </c>
      <c r="K44" s="522"/>
      <c r="L44" s="522"/>
      <c r="M44" s="522"/>
      <c r="N44" s="524"/>
      <c r="O44" s="167">
        <v>-8</v>
      </c>
      <c r="P44" s="254">
        <v>-5</v>
      </c>
      <c r="Q44" s="254">
        <v>-8</v>
      </c>
      <c r="R44" s="502"/>
      <c r="S44" s="502"/>
      <c r="T44" s="502"/>
      <c r="U44" s="502"/>
      <c r="V44" s="503"/>
      <c r="W44" s="214">
        <f t="shared" si="13"/>
        <v>0</v>
      </c>
      <c r="X44" s="253" t="s">
        <v>83</v>
      </c>
      <c r="Y44" s="491">
        <f t="shared" si="14"/>
        <v>3</v>
      </c>
      <c r="Z44" s="492"/>
      <c r="AA44" s="152"/>
      <c r="AB44" s="493" t="str">
        <f>B34</f>
        <v>Pešta Petr</v>
      </c>
      <c r="AC44" s="494"/>
      <c r="AD44" s="494"/>
      <c r="AE44" s="494"/>
      <c r="AF44" s="495"/>
    </row>
    <row r="45" spans="1:32" ht="37.5" customHeight="1" thickTop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5"/>
      <c r="AF45" s="262"/>
    </row>
    <row r="46" spans="1:32" ht="26.45" customHeight="1" thickTop="1" thickBot="1">
      <c r="A46" s="406" t="s">
        <v>72</v>
      </c>
      <c r="B46" s="407"/>
      <c r="C46" s="407"/>
      <c r="D46" s="407"/>
      <c r="E46" s="408" t="s">
        <v>95</v>
      </c>
      <c r="F46" s="409"/>
      <c r="G46" s="410">
        <f>Preslist!C4</f>
        <v>45584</v>
      </c>
      <c r="H46" s="411"/>
      <c r="I46" s="411"/>
      <c r="J46" s="412"/>
      <c r="K46" s="413" t="s">
        <v>222</v>
      </c>
      <c r="L46" s="414"/>
      <c r="M46" s="414"/>
      <c r="N46" s="414"/>
      <c r="O46" s="415"/>
      <c r="P46" s="531" t="s">
        <v>74</v>
      </c>
      <c r="Q46" s="532"/>
      <c r="R46" s="532"/>
      <c r="S46" s="418" t="s">
        <v>155</v>
      </c>
      <c r="T46" s="417"/>
      <c r="U46" s="417"/>
      <c r="V46" s="417"/>
      <c r="W46" s="417"/>
      <c r="X46" s="417"/>
      <c r="Y46" s="419"/>
      <c r="Z46" s="391" t="s">
        <v>75</v>
      </c>
      <c r="AA46" s="391"/>
      <c r="AB46" s="391"/>
      <c r="AC46" s="262"/>
      <c r="AD46" s="392"/>
      <c r="AE46" s="392"/>
      <c r="AF46" s="393"/>
    </row>
    <row r="47" spans="1:32" ht="25.5" thickTop="1" thickBot="1">
      <c r="A47" s="103" t="s">
        <v>76</v>
      </c>
      <c r="B47" s="394" t="s">
        <v>9</v>
      </c>
      <c r="C47" s="395"/>
      <c r="D47" s="395"/>
      <c r="E47" s="395"/>
      <c r="F47" s="395"/>
      <c r="G47" s="395"/>
      <c r="H47" s="395" t="s">
        <v>77</v>
      </c>
      <c r="I47" s="396"/>
      <c r="J47" s="397">
        <f>A48</f>
        <v>68</v>
      </c>
      <c r="K47" s="397"/>
      <c r="L47" s="397"/>
      <c r="M47" s="398">
        <f>A49</f>
        <v>73</v>
      </c>
      <c r="N47" s="397"/>
      <c r="O47" s="399"/>
      <c r="P47" s="397">
        <f>A50</f>
        <v>70</v>
      </c>
      <c r="Q47" s="397"/>
      <c r="R47" s="397"/>
      <c r="S47" s="398">
        <f>A51</f>
        <v>77</v>
      </c>
      <c r="T47" s="397"/>
      <c r="U47" s="397"/>
      <c r="V47" s="397"/>
      <c r="W47" s="400"/>
      <c r="X47" s="401" t="s">
        <v>78</v>
      </c>
      <c r="Y47" s="402"/>
      <c r="Z47" s="269" t="s">
        <v>79</v>
      </c>
      <c r="AA47" s="105" t="s">
        <v>80</v>
      </c>
      <c r="AB47" s="403" t="s">
        <v>81</v>
      </c>
      <c r="AC47" s="404"/>
      <c r="AD47" s="405"/>
      <c r="AE47" s="106" t="s">
        <v>82</v>
      </c>
      <c r="AF47" s="107" t="s">
        <v>79</v>
      </c>
    </row>
    <row r="48" spans="1:32" ht="21" thickTop="1">
      <c r="A48" s="108">
        <v>68</v>
      </c>
      <c r="B48" s="431" t="str">
        <f>VLOOKUP(A48,Preslist!A6:D136,3)</f>
        <v>Jandík Lukáš</v>
      </c>
      <c r="C48" s="431"/>
      <c r="D48" s="431"/>
      <c r="E48" s="431"/>
      <c r="F48" s="431"/>
      <c r="G48" s="431"/>
      <c r="H48" s="432" t="str">
        <f>VLOOKUP(A48,Preslist!A$6:D$91,4)</f>
        <v>TJ Union Plzeň</v>
      </c>
      <c r="I48" s="433"/>
      <c r="J48" s="391"/>
      <c r="K48" s="391"/>
      <c r="L48" s="391"/>
      <c r="M48" s="270">
        <f>W57</f>
        <v>3</v>
      </c>
      <c r="N48" s="271" t="s">
        <v>83</v>
      </c>
      <c r="O48" s="111">
        <f>Y57</f>
        <v>2</v>
      </c>
      <c r="P48" s="271">
        <f>Y59</f>
        <v>3</v>
      </c>
      <c r="Q48" s="271" t="s">
        <v>83</v>
      </c>
      <c r="R48" s="271">
        <f>W59</f>
        <v>0</v>
      </c>
      <c r="S48" s="434">
        <f>W54</f>
        <v>3</v>
      </c>
      <c r="T48" s="435"/>
      <c r="U48" s="271" t="s">
        <v>83</v>
      </c>
      <c r="V48" s="435">
        <f>Y54</f>
        <v>0</v>
      </c>
      <c r="W48" s="436"/>
      <c r="X48" s="420">
        <f>COUNTIF(M48,"=3")+COUNTIF(P48,"=3")+COUNTIF(S48,"=3")</f>
        <v>3</v>
      </c>
      <c r="Y48" s="421"/>
      <c r="Z48" s="112">
        <f>COUNTIF(O48,"=3")+COUNTIF(R48,"=3")+COUNTIF(V48,"=3")</f>
        <v>0</v>
      </c>
      <c r="AA48" s="113">
        <v>0</v>
      </c>
      <c r="AB48" s="289">
        <f>M48+P48+S48</f>
        <v>9</v>
      </c>
      <c r="AC48" s="296" t="s">
        <v>83</v>
      </c>
      <c r="AD48" s="297">
        <f>O48+R48+V48</f>
        <v>2</v>
      </c>
      <c r="AE48" s="114">
        <f>X48*2+Z48*1</f>
        <v>6</v>
      </c>
      <c r="AF48" s="115">
        <f>RANK(AE48,AE$3:AE$6)</f>
        <v>1</v>
      </c>
    </row>
    <row r="49" spans="1:32" ht="20.25">
      <c r="A49" s="116">
        <v>73</v>
      </c>
      <c r="B49" s="422" t="str">
        <f>VLOOKUP(A49,Preslist!A7:D137,3)</f>
        <v>Jedlička Jan</v>
      </c>
      <c r="C49" s="422"/>
      <c r="D49" s="422"/>
      <c r="E49" s="422"/>
      <c r="F49" s="422"/>
      <c r="G49" s="422"/>
      <c r="H49" s="423" t="str">
        <f>VLOOKUP(A49,Preslist!A$6:D$91,4)</f>
        <v>TJ Sokol Plzeň V.</v>
      </c>
      <c r="I49" s="424"/>
      <c r="J49" s="265">
        <f>Y57</f>
        <v>2</v>
      </c>
      <c r="K49" s="266" t="s">
        <v>83</v>
      </c>
      <c r="L49" s="268">
        <f>W57</f>
        <v>3</v>
      </c>
      <c r="M49" s="425"/>
      <c r="N49" s="426"/>
      <c r="O49" s="427"/>
      <c r="P49" s="266">
        <f>W55</f>
        <v>3</v>
      </c>
      <c r="Q49" s="266" t="s">
        <v>83</v>
      </c>
      <c r="R49" s="266">
        <f>Y55</f>
        <v>0</v>
      </c>
      <c r="S49" s="425">
        <f>W58</f>
        <v>3</v>
      </c>
      <c r="T49" s="426"/>
      <c r="U49" s="266" t="s">
        <v>83</v>
      </c>
      <c r="V49" s="426">
        <f>Y58</f>
        <v>0</v>
      </c>
      <c r="W49" s="428"/>
      <c r="X49" s="429">
        <f>COUNTIF(J49,"=3")+COUNTIF(P49,"=3")+COUNTIF(S49,"=3")</f>
        <v>2</v>
      </c>
      <c r="Y49" s="430"/>
      <c r="Z49" s="120">
        <f>COUNTIF(L49,"=3")+COUNTIF(R49,"=3")+COUNTIF(V49,"=3")</f>
        <v>1</v>
      </c>
      <c r="AA49" s="121">
        <v>0</v>
      </c>
      <c r="AB49" s="294">
        <v>8</v>
      </c>
      <c r="AC49" s="291" t="s">
        <v>83</v>
      </c>
      <c r="AD49" s="293">
        <v>3</v>
      </c>
      <c r="AE49" s="122">
        <f t="shared" ref="AE49:AE51" si="15">X49*2+Z49*1</f>
        <v>5</v>
      </c>
      <c r="AF49" s="123">
        <f t="shared" ref="AF49:AF51" si="16">RANK(AE49,AE$3:AE$6)</f>
        <v>2</v>
      </c>
    </row>
    <row r="50" spans="1:32" ht="20.25">
      <c r="A50" s="116">
        <v>70</v>
      </c>
      <c r="B50" s="422" t="str">
        <f>VLOOKUP(A50,Preslist!A8:D138,3)</f>
        <v>Čepeláková Adéla</v>
      </c>
      <c r="C50" s="422"/>
      <c r="D50" s="422"/>
      <c r="E50" s="422"/>
      <c r="F50" s="422"/>
      <c r="G50" s="422"/>
      <c r="H50" s="423" t="str">
        <f>VLOOKUP(A50,Preslist!A$6:D$91,4)</f>
        <v>SKUŘ Plzeň</v>
      </c>
      <c r="I50" s="424"/>
      <c r="J50" s="266">
        <f>W59</f>
        <v>0</v>
      </c>
      <c r="K50" s="266" t="s">
        <v>83</v>
      </c>
      <c r="L50" s="266">
        <f>Y59</f>
        <v>3</v>
      </c>
      <c r="M50" s="267">
        <f>Y55</f>
        <v>0</v>
      </c>
      <c r="N50" s="266" t="s">
        <v>83</v>
      </c>
      <c r="O50" s="268">
        <f>W55</f>
        <v>3</v>
      </c>
      <c r="P50" s="426"/>
      <c r="Q50" s="426"/>
      <c r="R50" s="426"/>
      <c r="S50" s="425">
        <f>Y56</f>
        <v>3</v>
      </c>
      <c r="T50" s="426"/>
      <c r="U50" s="266" t="s">
        <v>83</v>
      </c>
      <c r="V50" s="426">
        <f>W56</f>
        <v>0</v>
      </c>
      <c r="W50" s="428"/>
      <c r="X50" s="429">
        <f>COUNTIF(J50,"=3")+COUNTIF(M50,"=3")+COUNTIF(S50,"=3")</f>
        <v>1</v>
      </c>
      <c r="Y50" s="430"/>
      <c r="Z50" s="120">
        <f>COUNTIF(L50,"=3")+COUNTIF(O50,"=3")+COUNTIF(V50,"=3")</f>
        <v>2</v>
      </c>
      <c r="AA50" s="121">
        <v>0</v>
      </c>
      <c r="AB50" s="294">
        <f t="shared" ref="AB50:AB51" si="17">M50+P50+S50</f>
        <v>3</v>
      </c>
      <c r="AC50" s="291" t="s">
        <v>83</v>
      </c>
      <c r="AD50" s="293">
        <v>6</v>
      </c>
      <c r="AE50" s="122">
        <f t="shared" si="15"/>
        <v>4</v>
      </c>
      <c r="AF50" s="123">
        <f t="shared" si="16"/>
        <v>3</v>
      </c>
    </row>
    <row r="51" spans="1:32" ht="21" thickBot="1">
      <c r="A51" s="116">
        <v>77</v>
      </c>
      <c r="B51" s="422" t="str">
        <f>VLOOKUP(A51,Preslist!A9:D139,3)</f>
        <v>Turek Lukáš</v>
      </c>
      <c r="C51" s="422"/>
      <c r="D51" s="422"/>
      <c r="E51" s="422"/>
      <c r="F51" s="422"/>
      <c r="G51" s="422"/>
      <c r="H51" s="423" t="str">
        <f>VLOOKUP(A51,Preslist!A$6:D$91,4)</f>
        <v>TJ Sokol Skomelno</v>
      </c>
      <c r="I51" s="424"/>
      <c r="J51" s="264">
        <f>Y54</f>
        <v>0</v>
      </c>
      <c r="K51" s="264" t="s">
        <v>83</v>
      </c>
      <c r="L51" s="264">
        <f>W54</f>
        <v>3</v>
      </c>
      <c r="M51" s="263">
        <f>Y58</f>
        <v>0</v>
      </c>
      <c r="N51" s="264" t="s">
        <v>83</v>
      </c>
      <c r="O51" s="129">
        <f>W58</f>
        <v>3</v>
      </c>
      <c r="P51" s="264">
        <f>W56</f>
        <v>0</v>
      </c>
      <c r="Q51" s="264" t="s">
        <v>83</v>
      </c>
      <c r="R51" s="264">
        <f>Y56</f>
        <v>3</v>
      </c>
      <c r="S51" s="440"/>
      <c r="T51" s="441"/>
      <c r="U51" s="441"/>
      <c r="V51" s="441"/>
      <c r="W51" s="442"/>
      <c r="X51" s="443">
        <f>COUNTIF(J51,"=3")+COUNTIF(M51,"=3")+COUNTIF(P51,"=3")</f>
        <v>0</v>
      </c>
      <c r="Y51" s="444"/>
      <c r="Z51" s="130">
        <f>COUNTIF(L51,"=3")+COUNTIF(O51,"=3")+COUNTIF(R51,"=3")</f>
        <v>3</v>
      </c>
      <c r="AA51" s="131">
        <v>0</v>
      </c>
      <c r="AB51" s="301">
        <f t="shared" si="17"/>
        <v>0</v>
      </c>
      <c r="AC51" s="299" t="s">
        <v>83</v>
      </c>
      <c r="AD51" s="300">
        <v>9</v>
      </c>
      <c r="AE51" s="132">
        <f t="shared" si="15"/>
        <v>3</v>
      </c>
      <c r="AF51" s="133">
        <f t="shared" si="16"/>
        <v>4</v>
      </c>
    </row>
    <row r="52" spans="1:32" ht="21.75" thickTop="1" thickBot="1">
      <c r="A52" s="445" t="s">
        <v>84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7"/>
    </row>
    <row r="53" spans="1:32" ht="17.25" thickTop="1" thickBot="1">
      <c r="A53" s="448" t="s">
        <v>85</v>
      </c>
      <c r="B53" s="417"/>
      <c r="C53" s="134" t="s">
        <v>86</v>
      </c>
      <c r="D53" s="448" t="s">
        <v>87</v>
      </c>
      <c r="E53" s="417"/>
      <c r="F53" s="417"/>
      <c r="G53" s="417"/>
      <c r="H53" s="417"/>
      <c r="I53" s="417"/>
      <c r="J53" s="417"/>
      <c r="K53" s="417"/>
      <c r="L53" s="417"/>
      <c r="M53" s="417"/>
      <c r="N53" s="449"/>
      <c r="O53" s="135" t="s">
        <v>88</v>
      </c>
      <c r="P53" s="261" t="s">
        <v>89</v>
      </c>
      <c r="Q53" s="261" t="s">
        <v>90</v>
      </c>
      <c r="R53" s="463" t="s">
        <v>91</v>
      </c>
      <c r="S53" s="463"/>
      <c r="T53" s="463" t="s">
        <v>78</v>
      </c>
      <c r="U53" s="463"/>
      <c r="V53" s="464"/>
      <c r="W53" s="417" t="s">
        <v>92</v>
      </c>
      <c r="X53" s="417"/>
      <c r="Y53" s="391"/>
      <c r="Z53" s="391"/>
      <c r="AA53" s="448" t="s">
        <v>93</v>
      </c>
      <c r="AB53" s="417"/>
      <c r="AC53" s="417"/>
      <c r="AD53" s="417"/>
      <c r="AE53" s="417"/>
      <c r="AF53" s="449"/>
    </row>
    <row r="54" spans="1:32" ht="16.5" thickTop="1">
      <c r="A54" s="450"/>
      <c r="B54" s="451"/>
      <c r="C54" s="137">
        <v>0</v>
      </c>
      <c r="D54" s="260">
        <v>1</v>
      </c>
      <c r="E54" s="509" t="str">
        <f>B48</f>
        <v>Jandík Lukáš</v>
      </c>
      <c r="F54" s="510"/>
      <c r="G54" s="510"/>
      <c r="H54" s="511"/>
      <c r="I54" s="260">
        <v>4</v>
      </c>
      <c r="J54" s="509" t="str">
        <f>B51</f>
        <v>Turek Lukáš</v>
      </c>
      <c r="K54" s="510"/>
      <c r="L54" s="510"/>
      <c r="M54" s="510"/>
      <c r="N54" s="512"/>
      <c r="O54" s="159">
        <v>3</v>
      </c>
      <c r="P54" s="259">
        <v>2</v>
      </c>
      <c r="Q54" s="259">
        <v>3</v>
      </c>
      <c r="R54" s="456"/>
      <c r="S54" s="456"/>
      <c r="T54" s="456"/>
      <c r="U54" s="456"/>
      <c r="V54" s="457"/>
      <c r="W54" s="215">
        <f>COUNTIF(O54:V54,"&gt;0")</f>
        <v>3</v>
      </c>
      <c r="X54" s="260" t="s">
        <v>83</v>
      </c>
      <c r="Y54" s="458">
        <f>COUNTIF(O54:V54,"&lt;0")</f>
        <v>0</v>
      </c>
      <c r="Z54" s="459"/>
      <c r="AA54" s="139"/>
      <c r="AB54" s="460" t="str">
        <f>B50</f>
        <v>Čepeláková Adéla</v>
      </c>
      <c r="AC54" s="461"/>
      <c r="AD54" s="461"/>
      <c r="AE54" s="461"/>
      <c r="AF54" s="462"/>
    </row>
    <row r="55" spans="1:32">
      <c r="A55" s="483"/>
      <c r="B55" s="484"/>
      <c r="C55" s="140">
        <v>0</v>
      </c>
      <c r="D55" s="255">
        <v>2</v>
      </c>
      <c r="E55" s="517" t="str">
        <f>B49</f>
        <v>Jedlička Jan</v>
      </c>
      <c r="F55" s="518"/>
      <c r="G55" s="518"/>
      <c r="H55" s="519"/>
      <c r="I55" s="255">
        <v>3</v>
      </c>
      <c r="J55" s="517" t="str">
        <f>B50</f>
        <v>Čepeláková Adéla</v>
      </c>
      <c r="K55" s="518"/>
      <c r="L55" s="518"/>
      <c r="M55" s="518"/>
      <c r="N55" s="520"/>
      <c r="O55" s="161">
        <v>6</v>
      </c>
      <c r="P55" s="258">
        <v>7</v>
      </c>
      <c r="Q55" s="258">
        <v>8</v>
      </c>
      <c r="R55" s="489"/>
      <c r="S55" s="489"/>
      <c r="T55" s="489"/>
      <c r="U55" s="489"/>
      <c r="V55" s="490"/>
      <c r="W55" s="142">
        <f t="shared" ref="W55:W59" si="18">COUNTIF(O55:V55,"&gt;0")</f>
        <v>3</v>
      </c>
      <c r="X55" s="255" t="s">
        <v>83</v>
      </c>
      <c r="Y55" s="465">
        <f t="shared" ref="Y55:Y59" si="19">COUNTIF(O55:V55,"&lt;0")</f>
        <v>0</v>
      </c>
      <c r="Z55" s="466"/>
      <c r="AA55" s="143"/>
      <c r="AB55" s="467" t="str">
        <f>B48</f>
        <v>Jandík Lukáš</v>
      </c>
      <c r="AC55" s="468"/>
      <c r="AD55" s="468"/>
      <c r="AE55" s="468"/>
      <c r="AF55" s="469"/>
    </row>
    <row r="56" spans="1:32">
      <c r="A56" s="470"/>
      <c r="B56" s="471"/>
      <c r="C56" s="144">
        <v>0</v>
      </c>
      <c r="D56" s="257">
        <v>4</v>
      </c>
      <c r="E56" s="513" t="str">
        <f>B51</f>
        <v>Turek Lukáš</v>
      </c>
      <c r="F56" s="514"/>
      <c r="G56" s="514"/>
      <c r="H56" s="515"/>
      <c r="I56" s="257">
        <v>3</v>
      </c>
      <c r="J56" s="513" t="str">
        <f>B50</f>
        <v>Čepeláková Adéla</v>
      </c>
      <c r="K56" s="514"/>
      <c r="L56" s="514"/>
      <c r="M56" s="514"/>
      <c r="N56" s="516"/>
      <c r="O56" s="163">
        <v>-5</v>
      </c>
      <c r="P56" s="256">
        <v>-5</v>
      </c>
      <c r="Q56" s="256">
        <v>-4</v>
      </c>
      <c r="R56" s="476"/>
      <c r="S56" s="476"/>
      <c r="T56" s="476"/>
      <c r="U56" s="476"/>
      <c r="V56" s="477"/>
      <c r="W56" s="146">
        <f t="shared" si="18"/>
        <v>0</v>
      </c>
      <c r="X56" s="257" t="s">
        <v>83</v>
      </c>
      <c r="Y56" s="478">
        <f t="shared" si="19"/>
        <v>3</v>
      </c>
      <c r="Z56" s="479"/>
      <c r="AA56" s="147"/>
      <c r="AB56" s="480" t="str">
        <f>B49</f>
        <v>Jedlička Jan</v>
      </c>
      <c r="AC56" s="481"/>
      <c r="AD56" s="481"/>
      <c r="AE56" s="481"/>
      <c r="AF56" s="482"/>
    </row>
    <row r="57" spans="1:32">
      <c r="A57" s="483"/>
      <c r="B57" s="484"/>
      <c r="C57" s="140">
        <v>0</v>
      </c>
      <c r="D57" s="255">
        <v>1</v>
      </c>
      <c r="E57" s="517" t="str">
        <f>B48</f>
        <v>Jandík Lukáš</v>
      </c>
      <c r="F57" s="518"/>
      <c r="G57" s="518"/>
      <c r="H57" s="519"/>
      <c r="I57" s="255">
        <v>2</v>
      </c>
      <c r="J57" s="517" t="str">
        <f>B49</f>
        <v>Jedlička Jan</v>
      </c>
      <c r="K57" s="518"/>
      <c r="L57" s="518"/>
      <c r="M57" s="518"/>
      <c r="N57" s="520"/>
      <c r="O57" s="165">
        <v>-9</v>
      </c>
      <c r="P57" s="166">
        <v>9</v>
      </c>
      <c r="Q57" s="166">
        <v>-11</v>
      </c>
      <c r="R57" s="489">
        <v>5</v>
      </c>
      <c r="S57" s="489"/>
      <c r="T57" s="489">
        <v>5</v>
      </c>
      <c r="U57" s="489"/>
      <c r="V57" s="490"/>
      <c r="W57" s="142">
        <f t="shared" si="18"/>
        <v>3</v>
      </c>
      <c r="X57" s="255" t="s">
        <v>83</v>
      </c>
      <c r="Y57" s="465">
        <f t="shared" si="19"/>
        <v>2</v>
      </c>
      <c r="Z57" s="466"/>
      <c r="AA57" s="148"/>
      <c r="AB57" s="467" t="str">
        <f>B51</f>
        <v>Turek Lukáš</v>
      </c>
      <c r="AC57" s="468"/>
      <c r="AD57" s="468"/>
      <c r="AE57" s="468"/>
      <c r="AF57" s="469"/>
    </row>
    <row r="58" spans="1:32">
      <c r="A58" s="470"/>
      <c r="B58" s="471"/>
      <c r="C58" s="144">
        <v>0</v>
      </c>
      <c r="D58" s="257">
        <v>2</v>
      </c>
      <c r="E58" s="513" t="str">
        <f>B49</f>
        <v>Jedlička Jan</v>
      </c>
      <c r="F58" s="514"/>
      <c r="G58" s="514"/>
      <c r="H58" s="515"/>
      <c r="I58" s="257">
        <v>4</v>
      </c>
      <c r="J58" s="513" t="str">
        <f>B51</f>
        <v>Turek Lukáš</v>
      </c>
      <c r="K58" s="514"/>
      <c r="L58" s="514"/>
      <c r="M58" s="514"/>
      <c r="N58" s="516"/>
      <c r="O58" s="163">
        <v>10</v>
      </c>
      <c r="P58" s="256">
        <v>5</v>
      </c>
      <c r="Q58" s="256">
        <v>6</v>
      </c>
      <c r="R58" s="476"/>
      <c r="S58" s="476"/>
      <c r="T58" s="476"/>
      <c r="U58" s="476"/>
      <c r="V58" s="477"/>
      <c r="W58" s="146">
        <f t="shared" si="18"/>
        <v>3</v>
      </c>
      <c r="X58" s="257" t="s">
        <v>83</v>
      </c>
      <c r="Y58" s="478">
        <f t="shared" si="19"/>
        <v>0</v>
      </c>
      <c r="Z58" s="479"/>
      <c r="AA58" s="149"/>
      <c r="AB58" s="480" t="str">
        <f>B48</f>
        <v>Jandík Lukáš</v>
      </c>
      <c r="AC58" s="481"/>
      <c r="AD58" s="481"/>
      <c r="AE58" s="481"/>
      <c r="AF58" s="482"/>
    </row>
    <row r="59" spans="1:32" ht="16.5" thickBot="1">
      <c r="A59" s="496"/>
      <c r="B59" s="497"/>
      <c r="C59" s="150">
        <v>0</v>
      </c>
      <c r="D59" s="151">
        <v>3</v>
      </c>
      <c r="E59" s="521" t="str">
        <f>B50</f>
        <v>Čepeláková Adéla</v>
      </c>
      <c r="F59" s="522"/>
      <c r="G59" s="522"/>
      <c r="H59" s="523"/>
      <c r="I59" s="151">
        <v>1</v>
      </c>
      <c r="J59" s="521" t="str">
        <f>B48</f>
        <v>Jandík Lukáš</v>
      </c>
      <c r="K59" s="522"/>
      <c r="L59" s="522"/>
      <c r="M59" s="522"/>
      <c r="N59" s="524"/>
      <c r="O59" s="167">
        <v>-2</v>
      </c>
      <c r="P59" s="254">
        <v>-6</v>
      </c>
      <c r="Q59" s="254">
        <v>-7</v>
      </c>
      <c r="R59" s="502"/>
      <c r="S59" s="502"/>
      <c r="T59" s="502"/>
      <c r="U59" s="502"/>
      <c r="V59" s="503"/>
      <c r="W59" s="214">
        <f t="shared" si="18"/>
        <v>0</v>
      </c>
      <c r="X59" s="253" t="s">
        <v>83</v>
      </c>
      <c r="Y59" s="491">
        <f t="shared" si="19"/>
        <v>3</v>
      </c>
      <c r="Z59" s="492"/>
      <c r="AA59" s="152"/>
      <c r="AB59" s="493" t="str">
        <f>B49</f>
        <v>Jedlička Jan</v>
      </c>
      <c r="AC59" s="494"/>
      <c r="AD59" s="494"/>
      <c r="AE59" s="494"/>
      <c r="AF59" s="495"/>
    </row>
    <row r="60" spans="1:32" ht="16.5" thickTop="1"/>
  </sheetData>
  <mergeCells count="348"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F44" sqref="F44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1" ht="12.75" customHeight="1">
      <c r="A1" s="205"/>
      <c r="B1" s="206"/>
      <c r="C1" s="525" t="s">
        <v>195</v>
      </c>
      <c r="D1" s="525"/>
      <c r="E1" s="205"/>
      <c r="F1" s="204"/>
      <c r="G1" s="203"/>
      <c r="H1" s="177"/>
      <c r="I1" s="177"/>
    </row>
    <row r="2" spans="1:11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1" ht="12.75" customHeight="1">
      <c r="A3" s="171"/>
      <c r="B3" s="198" t="s">
        <v>205</v>
      </c>
      <c r="C3" s="171"/>
      <c r="D3" s="171"/>
      <c r="E3" s="171"/>
      <c r="F3" s="171"/>
      <c r="G3" s="177"/>
      <c r="H3" s="177"/>
      <c r="I3" s="177"/>
      <c r="J3" s="177"/>
      <c r="K3" s="202"/>
    </row>
    <row r="4" spans="1:11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1" ht="12.75" customHeight="1">
      <c r="A5" s="172">
        <v>1</v>
      </c>
      <c r="B5" s="182"/>
      <c r="C5" s="186" t="s">
        <v>205</v>
      </c>
      <c r="D5" s="181" t="s">
        <v>97</v>
      </c>
      <c r="E5" s="171"/>
      <c r="F5" s="171"/>
      <c r="G5" s="177"/>
      <c r="H5" s="177"/>
      <c r="I5" s="177"/>
      <c r="J5" s="177"/>
    </row>
    <row r="6" spans="1:11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1" ht="12.75" customHeight="1">
      <c r="A7" s="172"/>
      <c r="B7" s="197" t="s">
        <v>206</v>
      </c>
      <c r="C7" s="200"/>
      <c r="D7" s="171"/>
      <c r="E7" s="171"/>
      <c r="F7" s="171"/>
      <c r="G7" s="177"/>
      <c r="H7" s="177"/>
      <c r="I7" s="177"/>
      <c r="J7" s="177"/>
    </row>
    <row r="8" spans="1:11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1" ht="12.75" customHeight="1">
      <c r="A9" s="172"/>
      <c r="B9" s="171"/>
      <c r="C9" s="199">
        <v>5</v>
      </c>
      <c r="D9" s="186" t="s">
        <v>186</v>
      </c>
      <c r="E9" s="174"/>
      <c r="F9" s="181"/>
      <c r="G9" s="177"/>
      <c r="H9" s="177"/>
      <c r="I9" s="177"/>
      <c r="J9" s="177"/>
    </row>
    <row r="10" spans="1:11" ht="12.75" customHeight="1">
      <c r="A10" s="172"/>
      <c r="B10" s="171"/>
      <c r="C10" s="182"/>
      <c r="D10" s="181" t="s">
        <v>97</v>
      </c>
      <c r="E10" s="188"/>
      <c r="F10" s="171"/>
      <c r="G10" s="177"/>
      <c r="H10" s="177"/>
      <c r="I10" s="177"/>
      <c r="J10" s="177"/>
    </row>
    <row r="11" spans="1:11" ht="12.75" customHeight="1">
      <c r="A11" s="172"/>
      <c r="B11" s="198" t="s">
        <v>204</v>
      </c>
      <c r="C11" s="182"/>
      <c r="D11" s="171"/>
      <c r="E11" s="182"/>
      <c r="F11" s="171"/>
      <c r="G11" s="171"/>
      <c r="H11" s="177"/>
      <c r="I11" s="177"/>
      <c r="J11" s="177"/>
    </row>
    <row r="12" spans="1:11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1" ht="12.75" customHeight="1">
      <c r="A13" s="172">
        <v>2</v>
      </c>
      <c r="B13" s="182"/>
      <c r="C13" s="195" t="s">
        <v>186</v>
      </c>
      <c r="D13" s="181" t="s">
        <v>159</v>
      </c>
      <c r="E13" s="182"/>
      <c r="F13" s="171"/>
      <c r="G13" s="171"/>
      <c r="H13" s="177"/>
      <c r="I13" s="177"/>
      <c r="J13" s="177"/>
    </row>
    <row r="14" spans="1:11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1" ht="12.75" customHeight="1">
      <c r="A15" s="172"/>
      <c r="B15" s="197" t="s">
        <v>186</v>
      </c>
      <c r="C15" s="171"/>
      <c r="D15" s="171"/>
      <c r="E15" s="182"/>
      <c r="F15" s="171"/>
      <c r="G15" s="171"/>
      <c r="H15" s="177"/>
      <c r="I15" s="177"/>
      <c r="J15" s="177"/>
    </row>
    <row r="16" spans="1:11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210" t="s">
        <v>187</v>
      </c>
      <c r="G17" s="213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158</v>
      </c>
      <c r="G18" s="207" t="s">
        <v>165</v>
      </c>
      <c r="H18" s="171"/>
      <c r="I18" s="177"/>
      <c r="J18" s="177"/>
    </row>
    <row r="19" spans="1:10" ht="12.75" customHeight="1">
      <c r="A19" s="172"/>
      <c r="B19" s="198" t="s">
        <v>187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3</v>
      </c>
      <c r="B21" s="182"/>
      <c r="C21" s="186" t="s">
        <v>187</v>
      </c>
      <c r="D21" s="181" t="s">
        <v>97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203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6</v>
      </c>
      <c r="D25" s="186" t="s">
        <v>187</v>
      </c>
      <c r="E25" s="362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180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4</v>
      </c>
      <c r="B29" s="182"/>
      <c r="C29" s="195" t="s">
        <v>180</v>
      </c>
      <c r="D29" s="181" t="s">
        <v>159</v>
      </c>
      <c r="H29" s="171"/>
      <c r="I29" s="171"/>
      <c r="J29" s="177"/>
    </row>
    <row r="30" spans="1:10" ht="12.75" customHeight="1">
      <c r="A30" s="172"/>
      <c r="B30" s="182"/>
      <c r="C30" s="181"/>
      <c r="D30" s="171"/>
      <c r="H30" s="171"/>
      <c r="I30" s="171"/>
      <c r="J30" s="177"/>
    </row>
    <row r="31" spans="1:10" ht="12.75" customHeight="1">
      <c r="A31" s="172"/>
      <c r="B31" s="197" t="s">
        <v>181</v>
      </c>
      <c r="H31" s="171"/>
      <c r="I31" s="171"/>
      <c r="J31" s="177"/>
    </row>
    <row r="32" spans="1:10" ht="12.75" customHeight="1">
      <c r="A32" s="172"/>
      <c r="B32" s="171"/>
      <c r="E32" s="196" t="s">
        <v>108</v>
      </c>
      <c r="F32" s="196"/>
      <c r="G32" s="178"/>
      <c r="H32" s="171"/>
      <c r="I32" s="171"/>
      <c r="J32" s="177"/>
    </row>
    <row r="33" spans="1:10" ht="12.75" customHeight="1">
      <c r="A33" s="172"/>
      <c r="B33" s="171"/>
      <c r="H33" s="171"/>
      <c r="I33" s="171"/>
      <c r="J33" s="177"/>
    </row>
    <row r="34" spans="1:10" ht="12.75" customHeight="1">
      <c r="A34" s="172"/>
      <c r="B34" s="171"/>
      <c r="C34" s="175" t="s">
        <v>107</v>
      </c>
      <c r="D34" s="174" t="s">
        <v>205</v>
      </c>
      <c r="E34" s="19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3"/>
      <c r="F35" s="173"/>
      <c r="H35" s="171"/>
      <c r="I35" s="171"/>
      <c r="J35" s="177"/>
    </row>
    <row r="36" spans="1:10" ht="12.75" customHeight="1">
      <c r="A36" s="192"/>
      <c r="B36" s="179" t="s">
        <v>106</v>
      </c>
      <c r="C36" s="171"/>
      <c r="D36" s="171"/>
      <c r="E36" s="191"/>
      <c r="F36" s="211" t="s">
        <v>205</v>
      </c>
      <c r="G36" s="212"/>
      <c r="H36" s="181"/>
      <c r="I36" s="171"/>
      <c r="J36" s="177"/>
    </row>
    <row r="37" spans="1:10" ht="12.75" customHeight="1">
      <c r="A37" s="172"/>
      <c r="B37" s="171"/>
      <c r="C37" s="171"/>
      <c r="D37" s="171"/>
      <c r="E37" s="191"/>
      <c r="F37" s="190" t="s">
        <v>97</v>
      </c>
      <c r="G37" s="248" t="s">
        <v>163</v>
      </c>
      <c r="H37" s="171"/>
      <c r="I37" s="171"/>
      <c r="J37" s="177"/>
    </row>
    <row r="38" spans="1:10" ht="13.15" customHeight="1">
      <c r="A38" s="175" t="s">
        <v>105</v>
      </c>
      <c r="B38" s="174" t="s">
        <v>206</v>
      </c>
      <c r="C38" s="175" t="s">
        <v>104</v>
      </c>
      <c r="D38" s="174" t="s">
        <v>180</v>
      </c>
      <c r="E38" s="189"/>
      <c r="F38" s="173"/>
      <c r="H38" s="171"/>
      <c r="I38" s="171"/>
      <c r="J38" s="177"/>
    </row>
    <row r="39" spans="1:10" ht="12.75" customHeight="1">
      <c r="A39" s="175"/>
      <c r="B39" s="185"/>
      <c r="C39" s="171"/>
      <c r="E39" s="171"/>
      <c r="H39" s="171"/>
      <c r="I39" s="171"/>
      <c r="J39" s="177"/>
    </row>
    <row r="40" spans="1:10" ht="12.75" customHeight="1">
      <c r="A40" s="175"/>
      <c r="B40" s="184">
        <v>7</v>
      </c>
      <c r="C40" s="174" t="s">
        <v>204</v>
      </c>
      <c r="D40" s="181" t="s">
        <v>97</v>
      </c>
      <c r="E40" s="171"/>
      <c r="H40" s="187"/>
      <c r="I40" s="171"/>
      <c r="J40" s="177"/>
    </row>
    <row r="41" spans="1:10" ht="12.75" customHeight="1">
      <c r="A41" s="175"/>
      <c r="B41" s="182"/>
      <c r="C41" s="188"/>
      <c r="D41" s="171"/>
      <c r="E41" s="171"/>
      <c r="H41" s="171"/>
      <c r="I41" s="171"/>
      <c r="J41" s="171"/>
    </row>
    <row r="42" spans="1:10" ht="12.75" customHeight="1">
      <c r="A42" s="175" t="s">
        <v>103</v>
      </c>
      <c r="B42" s="180" t="s">
        <v>204</v>
      </c>
      <c r="C42" s="182"/>
      <c r="D42" s="171"/>
      <c r="E42" s="171"/>
      <c r="F42" s="17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71"/>
      <c r="E43" s="171"/>
      <c r="F43" s="171"/>
      <c r="G43" s="187"/>
      <c r="H43" s="171"/>
      <c r="I43" s="171"/>
      <c r="J43" s="171"/>
    </row>
    <row r="44" spans="1:10" ht="12.75" customHeight="1">
      <c r="A44" s="175"/>
      <c r="B44" s="171"/>
      <c r="C44" s="182"/>
      <c r="D44" s="186" t="s">
        <v>203</v>
      </c>
      <c r="E44" s="319"/>
      <c r="F44" s="171"/>
      <c r="G44" s="171"/>
      <c r="H44" s="171"/>
      <c r="I44" s="171"/>
      <c r="J44" s="171"/>
    </row>
    <row r="45" spans="1:10" ht="12.75" customHeight="1">
      <c r="A45" s="175"/>
      <c r="B45" s="171"/>
      <c r="C45" s="182"/>
      <c r="D45" s="181" t="s">
        <v>159</v>
      </c>
      <c r="E45" s="207" t="s">
        <v>102</v>
      </c>
      <c r="F45" s="171"/>
      <c r="G45" s="171"/>
      <c r="H45" s="171"/>
      <c r="I45" s="171"/>
      <c r="J45" s="171"/>
    </row>
    <row r="46" spans="1:10" ht="12.75" customHeight="1">
      <c r="A46" s="175" t="s">
        <v>101</v>
      </c>
      <c r="B46" s="174" t="s">
        <v>203</v>
      </c>
      <c r="C46" s="182"/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5"/>
      <c r="C47" s="182"/>
      <c r="D47" s="171"/>
      <c r="F47" s="171"/>
      <c r="G47" s="171"/>
      <c r="H47" s="171"/>
    </row>
    <row r="48" spans="1:10" ht="12.75" customHeight="1">
      <c r="A48" s="175"/>
      <c r="B48" s="184">
        <v>8</v>
      </c>
      <c r="C48" s="195" t="s">
        <v>203</v>
      </c>
      <c r="D48" s="181" t="s">
        <v>159</v>
      </c>
      <c r="F48" s="171"/>
      <c r="G48" s="171"/>
      <c r="H48" s="183"/>
    </row>
    <row r="49" spans="1:8" ht="12.75" customHeight="1">
      <c r="A49" s="175"/>
      <c r="B49" s="182"/>
      <c r="C49" s="181"/>
      <c r="D49" s="171"/>
      <c r="F49" s="171"/>
      <c r="G49" s="171"/>
      <c r="H49" s="171"/>
    </row>
    <row r="50" spans="1:8" ht="12.75" customHeight="1">
      <c r="A50" s="175" t="s">
        <v>100</v>
      </c>
      <c r="B50" s="180" t="s">
        <v>181</v>
      </c>
      <c r="C50" s="171"/>
      <c r="D50" s="171"/>
      <c r="F50" s="171"/>
      <c r="G50" s="171"/>
      <c r="H50" s="171"/>
    </row>
    <row r="51" spans="1:8" ht="12.75" customHeight="1">
      <c r="A51" s="175"/>
      <c r="B51" s="171"/>
      <c r="C51" s="171"/>
      <c r="D51" s="171"/>
      <c r="F51" s="171"/>
      <c r="G51" s="171"/>
      <c r="H51" s="171"/>
    </row>
    <row r="52" spans="1:8" ht="12.75" customHeight="1">
      <c r="A52" s="179"/>
      <c r="B52" s="178" t="s">
        <v>99</v>
      </c>
      <c r="D52" s="171"/>
      <c r="F52" s="171"/>
      <c r="G52" s="171"/>
      <c r="H52" s="171"/>
    </row>
    <row r="53" spans="1:8" ht="12.75" customHeight="1">
      <c r="A53" s="171"/>
      <c r="B53" s="171"/>
      <c r="F53" s="171"/>
      <c r="G53" s="171"/>
      <c r="H53" s="171"/>
    </row>
    <row r="54" spans="1:8" ht="12.75" customHeight="1">
      <c r="A54" s="175" t="s">
        <v>98</v>
      </c>
      <c r="B54" s="174" t="s">
        <v>206</v>
      </c>
      <c r="F54" s="171"/>
      <c r="G54" s="177"/>
      <c r="H54" s="171"/>
    </row>
    <row r="55" spans="1:8" ht="12.75" customHeight="1">
      <c r="A55" s="171"/>
      <c r="B55" s="171"/>
      <c r="C55" s="173"/>
      <c r="E55" s="177"/>
      <c r="H55" s="171"/>
    </row>
    <row r="56" spans="1:8" ht="12.75" customHeight="1">
      <c r="A56" s="171"/>
      <c r="B56" s="171"/>
      <c r="C56" s="186" t="s">
        <v>181</v>
      </c>
      <c r="D56" s="176" t="s">
        <v>192</v>
      </c>
      <c r="E56" s="171"/>
      <c r="H56" s="171"/>
    </row>
    <row r="57" spans="1:8" ht="12.75" customHeight="1">
      <c r="A57" s="171"/>
      <c r="B57" s="171"/>
      <c r="C57" s="249" t="s">
        <v>162</v>
      </c>
      <c r="E57" s="171"/>
    </row>
    <row r="58" spans="1:8" ht="12.75" customHeight="1">
      <c r="A58" s="175" t="s">
        <v>96</v>
      </c>
      <c r="B58" s="180" t="s">
        <v>181</v>
      </c>
      <c r="C58" s="173"/>
    </row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25" zoomScaleNormal="100" workbookViewId="0">
      <selection activeCell="D56" sqref="D56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0" ht="12.75" customHeight="1">
      <c r="A1" s="205"/>
      <c r="B1" s="206"/>
      <c r="C1" s="525" t="s">
        <v>194</v>
      </c>
      <c r="D1" s="525"/>
      <c r="E1" s="205"/>
      <c r="F1" s="204"/>
      <c r="G1" s="206"/>
      <c r="H1" s="177"/>
      <c r="I1" s="177"/>
      <c r="J1" s="177"/>
    </row>
    <row r="2" spans="1:10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0" ht="12.75" customHeight="1">
      <c r="A3" s="171"/>
      <c r="B3" s="198" t="s">
        <v>183</v>
      </c>
      <c r="C3" s="171"/>
      <c r="D3" s="171"/>
      <c r="E3" s="171"/>
      <c r="F3" s="171"/>
      <c r="G3" s="177"/>
      <c r="H3" s="177"/>
      <c r="I3" s="177"/>
      <c r="J3" s="177"/>
    </row>
    <row r="4" spans="1:10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0" ht="12.75" customHeight="1">
      <c r="A5" s="172">
        <v>9</v>
      </c>
      <c r="B5" s="182"/>
      <c r="C5" s="186" t="s">
        <v>183</v>
      </c>
      <c r="D5" s="181" t="s">
        <v>97</v>
      </c>
      <c r="E5" s="171"/>
      <c r="F5" s="171"/>
      <c r="G5" s="177"/>
      <c r="H5" s="177"/>
      <c r="I5" s="177"/>
      <c r="J5" s="177"/>
    </row>
    <row r="6" spans="1:10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0" ht="12.75" customHeight="1">
      <c r="A7" s="172"/>
      <c r="B7" s="197" t="s">
        <v>189</v>
      </c>
      <c r="C7" s="200"/>
      <c r="D7" s="171"/>
      <c r="E7" s="171"/>
      <c r="F7" s="171"/>
      <c r="G7" s="177"/>
      <c r="H7" s="177"/>
      <c r="I7" s="177"/>
      <c r="J7" s="177"/>
    </row>
    <row r="8" spans="1:10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0" ht="12.75" customHeight="1">
      <c r="A9" s="172"/>
      <c r="B9" s="171"/>
      <c r="C9" s="199">
        <v>13</v>
      </c>
      <c r="D9" s="186" t="s">
        <v>183</v>
      </c>
      <c r="E9" s="319"/>
      <c r="F9" s="181" t="s">
        <v>97</v>
      </c>
      <c r="G9" s="177"/>
      <c r="H9" s="177"/>
      <c r="I9" s="177"/>
      <c r="J9" s="177"/>
    </row>
    <row r="10" spans="1:10" ht="12.75" customHeight="1">
      <c r="A10" s="172"/>
      <c r="B10" s="171"/>
      <c r="C10" s="182"/>
      <c r="D10" s="181"/>
      <c r="E10" s="188"/>
      <c r="F10" s="171"/>
      <c r="G10" s="177"/>
      <c r="H10" s="177"/>
      <c r="I10" s="177"/>
      <c r="J10" s="177"/>
    </row>
    <row r="11" spans="1:10" ht="12.75" customHeight="1">
      <c r="A11" s="172"/>
      <c r="B11" s="198" t="s">
        <v>185</v>
      </c>
      <c r="C11" s="182"/>
      <c r="D11" s="171"/>
      <c r="E11" s="182"/>
      <c r="F11" s="171"/>
      <c r="G11" s="171"/>
      <c r="H11" s="177"/>
      <c r="I11" s="177"/>
      <c r="J11" s="177"/>
    </row>
    <row r="12" spans="1:10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0" ht="12.75" customHeight="1">
      <c r="A13" s="172">
        <v>10</v>
      </c>
      <c r="B13" s="182"/>
      <c r="C13" s="195" t="s">
        <v>174</v>
      </c>
      <c r="D13" s="181" t="s">
        <v>158</v>
      </c>
      <c r="E13" s="182"/>
      <c r="F13" s="171"/>
      <c r="G13" s="171"/>
      <c r="H13" s="177"/>
      <c r="I13" s="177"/>
      <c r="J13" s="177"/>
    </row>
    <row r="14" spans="1:10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0" ht="12.75" customHeight="1">
      <c r="A15" s="172"/>
      <c r="B15" s="197" t="s">
        <v>174</v>
      </c>
      <c r="C15" s="171"/>
      <c r="D15" s="171"/>
      <c r="E15" s="182"/>
      <c r="F15" s="171"/>
      <c r="G15" s="171"/>
      <c r="H15" s="177"/>
      <c r="I15" s="177"/>
      <c r="J15" s="177"/>
    </row>
    <row r="16" spans="1:10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186" t="s">
        <v>183</v>
      </c>
      <c r="G17" s="174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159</v>
      </c>
      <c r="G18" s="207" t="s">
        <v>122</v>
      </c>
      <c r="H18" s="171"/>
      <c r="I18" s="177"/>
      <c r="J18" s="177"/>
    </row>
    <row r="19" spans="1:10" ht="12.75" customHeight="1">
      <c r="A19" s="172"/>
      <c r="B19" s="198" t="s">
        <v>184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11</v>
      </c>
      <c r="B21" s="182"/>
      <c r="C21" s="186" t="s">
        <v>184</v>
      </c>
      <c r="D21" s="181" t="s">
        <v>97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81"/>
      <c r="E22" s="182"/>
      <c r="F22" s="171"/>
      <c r="H22" s="171"/>
      <c r="I22" s="171"/>
      <c r="J22" s="177"/>
    </row>
    <row r="23" spans="1:10" ht="12.75" customHeight="1">
      <c r="A23" s="172"/>
      <c r="B23" s="197" t="s">
        <v>182</v>
      </c>
      <c r="C23" s="182"/>
      <c r="D23" s="18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81"/>
      <c r="E24" s="182"/>
      <c r="H24" s="171"/>
      <c r="I24" s="171"/>
      <c r="J24" s="177"/>
    </row>
    <row r="25" spans="1:10" ht="12.75" customHeight="1">
      <c r="A25" s="172"/>
      <c r="B25" s="171"/>
      <c r="C25" s="199">
        <v>14</v>
      </c>
      <c r="D25" s="186" t="s">
        <v>184</v>
      </c>
      <c r="E25" s="180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190</v>
      </c>
      <c r="C27" s="182"/>
      <c r="D27" s="181"/>
      <c r="E27" s="171"/>
      <c r="H27" s="171"/>
      <c r="I27" s="171"/>
      <c r="J27" s="177"/>
    </row>
    <row r="28" spans="1:10" ht="12.75" customHeight="1">
      <c r="A28" s="172"/>
      <c r="B28" s="185"/>
      <c r="C28" s="182"/>
      <c r="D28" s="176"/>
      <c r="H28" s="171"/>
      <c r="I28" s="171"/>
      <c r="J28" s="177"/>
    </row>
    <row r="29" spans="1:10" ht="12.75" customHeight="1">
      <c r="A29" s="172">
        <v>12</v>
      </c>
      <c r="B29" s="182"/>
      <c r="C29" s="195" t="s">
        <v>190</v>
      </c>
      <c r="D29" s="181" t="s">
        <v>97</v>
      </c>
      <c r="H29" s="171"/>
      <c r="I29" s="171"/>
      <c r="J29" s="177"/>
    </row>
    <row r="30" spans="1:10" ht="12.75" customHeight="1">
      <c r="A30" s="172"/>
      <c r="B30" s="182"/>
      <c r="C30" s="181"/>
      <c r="E30" s="196" t="s">
        <v>121</v>
      </c>
      <c r="F30" s="196"/>
      <c r="G30" s="178"/>
      <c r="H30" s="171"/>
      <c r="I30" s="171"/>
      <c r="J30" s="177"/>
    </row>
    <row r="31" spans="1:10" ht="12.75" customHeight="1">
      <c r="A31" s="172"/>
      <c r="B31" s="197" t="s">
        <v>178</v>
      </c>
      <c r="H31" s="171"/>
      <c r="I31" s="171"/>
      <c r="J31" s="177"/>
    </row>
    <row r="32" spans="1:10" ht="12.75" customHeight="1">
      <c r="A32" s="172"/>
      <c r="B32" s="171"/>
      <c r="D32" s="174" t="s">
        <v>174</v>
      </c>
      <c r="E32" s="194"/>
      <c r="H32" s="171"/>
      <c r="I32" s="171"/>
      <c r="J32" s="177"/>
    </row>
    <row r="33" spans="1:10" ht="12.75" customHeight="1">
      <c r="A33" s="172"/>
      <c r="B33" s="171"/>
      <c r="D33" s="171"/>
      <c r="E33" s="193"/>
      <c r="F33" s="173"/>
      <c r="H33" s="171"/>
      <c r="I33" s="171"/>
      <c r="J33" s="177"/>
    </row>
    <row r="34" spans="1:10" ht="12.75" customHeight="1">
      <c r="A34" s="192"/>
      <c r="B34" s="179" t="s">
        <v>120</v>
      </c>
      <c r="C34" s="175" t="s">
        <v>119</v>
      </c>
      <c r="D34" s="171"/>
      <c r="E34" s="191"/>
      <c r="F34" s="174" t="s">
        <v>174</v>
      </c>
      <c r="G34" s="17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1"/>
      <c r="F35" s="190" t="s">
        <v>97</v>
      </c>
      <c r="G35" s="248" t="s">
        <v>117</v>
      </c>
      <c r="H35" s="171"/>
      <c r="I35" s="171"/>
      <c r="J35" s="177"/>
    </row>
    <row r="36" spans="1:10" ht="12.75" customHeight="1">
      <c r="A36" s="175" t="s">
        <v>118</v>
      </c>
      <c r="B36" s="174" t="s">
        <v>189</v>
      </c>
      <c r="C36" s="171"/>
      <c r="D36" s="174" t="s">
        <v>190</v>
      </c>
      <c r="E36" s="189"/>
      <c r="F36" s="318"/>
      <c r="G36" s="176"/>
      <c r="H36" s="181"/>
      <c r="I36" s="171"/>
      <c r="J36" s="177"/>
    </row>
    <row r="37" spans="1:10" ht="12.75" customHeight="1">
      <c r="A37" s="175"/>
      <c r="B37" s="185"/>
      <c r="C37" s="171"/>
      <c r="H37" s="171"/>
      <c r="I37" s="171"/>
      <c r="J37" s="177"/>
    </row>
    <row r="38" spans="1:10" ht="13.15" customHeight="1">
      <c r="A38" s="175"/>
      <c r="B38" s="184">
        <v>15</v>
      </c>
      <c r="C38" s="186" t="s">
        <v>185</v>
      </c>
      <c r="D38" s="176" t="s">
        <v>159</v>
      </c>
      <c r="H38" s="171"/>
      <c r="I38" s="171"/>
      <c r="J38" s="177"/>
    </row>
    <row r="39" spans="1:10" ht="12.75" customHeight="1">
      <c r="A39" s="175"/>
      <c r="B39" s="182"/>
      <c r="C39" s="188"/>
      <c r="D39" s="171"/>
      <c r="E39" s="171"/>
      <c r="H39" s="171"/>
      <c r="I39" s="171"/>
      <c r="J39" s="177"/>
    </row>
    <row r="40" spans="1:10" ht="12.75" customHeight="1">
      <c r="A40" s="175" t="s">
        <v>116</v>
      </c>
      <c r="B40" s="180" t="s">
        <v>185</v>
      </c>
      <c r="C40" s="182"/>
      <c r="D40" s="171"/>
      <c r="E40" s="171"/>
      <c r="F40" s="171"/>
      <c r="G40" s="171"/>
      <c r="H40" s="187"/>
      <c r="I40" s="171"/>
      <c r="J40" s="177"/>
    </row>
    <row r="41" spans="1:10" ht="12.75" customHeight="1">
      <c r="A41" s="175"/>
      <c r="B41" s="171"/>
      <c r="C41" s="182"/>
      <c r="D41" s="171"/>
      <c r="E41" s="171"/>
      <c r="F41" s="171"/>
      <c r="G41" s="187"/>
      <c r="H41" s="171"/>
      <c r="I41" s="171"/>
      <c r="J41" s="171"/>
    </row>
    <row r="42" spans="1:10" ht="12.75" customHeight="1">
      <c r="A42" s="175"/>
      <c r="B42" s="171"/>
      <c r="C42" s="182"/>
      <c r="D42" s="186" t="s">
        <v>185</v>
      </c>
      <c r="E42" s="174"/>
      <c r="F42" s="18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81" t="s">
        <v>158</v>
      </c>
      <c r="E43" s="248" t="s">
        <v>115</v>
      </c>
      <c r="F43" s="171"/>
      <c r="G43" s="171"/>
      <c r="H43" s="171"/>
      <c r="I43" s="171"/>
      <c r="J43" s="171"/>
    </row>
    <row r="44" spans="1:10" ht="12.75" customHeight="1">
      <c r="A44" s="175" t="s">
        <v>114</v>
      </c>
      <c r="B44" s="174" t="s">
        <v>182</v>
      </c>
      <c r="C44" s="182"/>
      <c r="D44" s="171"/>
      <c r="F44" s="171"/>
      <c r="G44" s="171"/>
      <c r="H44" s="171"/>
      <c r="I44" s="171"/>
      <c r="J44" s="171"/>
    </row>
    <row r="45" spans="1:10" ht="12.75" customHeight="1">
      <c r="A45" s="175"/>
      <c r="B45" s="185"/>
      <c r="C45" s="182"/>
      <c r="D45" s="171"/>
      <c r="F45" s="171"/>
      <c r="G45" s="171"/>
      <c r="H45" s="171"/>
      <c r="I45" s="171"/>
      <c r="J45" s="171"/>
    </row>
    <row r="46" spans="1:10" ht="12.75" customHeight="1">
      <c r="A46" s="175"/>
      <c r="B46" s="184">
        <v>16</v>
      </c>
      <c r="C46" s="195" t="s">
        <v>178</v>
      </c>
      <c r="D46" s="181" t="s">
        <v>159</v>
      </c>
      <c r="F46" s="171"/>
      <c r="G46" s="171"/>
      <c r="H46" s="171"/>
      <c r="I46" s="171"/>
      <c r="J46" s="171"/>
    </row>
    <row r="47" spans="1:10" ht="12.75" customHeight="1">
      <c r="A47" s="175"/>
      <c r="B47" s="182"/>
      <c r="C47" s="181"/>
      <c r="D47" s="171"/>
      <c r="F47" s="171"/>
      <c r="G47" s="171"/>
      <c r="H47" s="171"/>
    </row>
    <row r="48" spans="1:10" ht="12.75" customHeight="1">
      <c r="A48" s="175" t="s">
        <v>113</v>
      </c>
      <c r="B48" s="180" t="s">
        <v>178</v>
      </c>
      <c r="C48" s="171"/>
      <c r="D48" s="171"/>
      <c r="F48" s="171"/>
      <c r="G48" s="171"/>
      <c r="H48" s="183"/>
    </row>
    <row r="49" spans="1:8" ht="12.75" customHeight="1">
      <c r="A49" s="175"/>
      <c r="B49" s="171"/>
      <c r="C49" s="171"/>
      <c r="D49" s="171"/>
      <c r="F49" s="171"/>
      <c r="G49" s="171"/>
      <c r="H49" s="171"/>
    </row>
    <row r="50" spans="1:8" ht="12.75" customHeight="1">
      <c r="A50" s="207"/>
      <c r="B50" s="171"/>
      <c r="C50" s="171"/>
      <c r="D50" s="171"/>
      <c r="F50" s="171"/>
      <c r="G50" s="171"/>
      <c r="H50" s="171"/>
    </row>
    <row r="51" spans="1:8" ht="12.75" customHeight="1">
      <c r="A51" s="179"/>
      <c r="B51" s="178" t="s">
        <v>112</v>
      </c>
      <c r="F51" s="171"/>
      <c r="G51" s="171"/>
      <c r="H51" s="171"/>
    </row>
    <row r="52" spans="1:8" ht="12.75" customHeight="1">
      <c r="A52" s="171"/>
      <c r="B52" s="171"/>
      <c r="F52" s="171"/>
      <c r="G52" s="177"/>
      <c r="H52" s="171"/>
    </row>
    <row r="53" spans="1:8" ht="12.75" customHeight="1">
      <c r="A53" s="175" t="s">
        <v>111</v>
      </c>
      <c r="B53" s="174" t="s">
        <v>189</v>
      </c>
      <c r="E53" s="177"/>
      <c r="H53" s="171"/>
    </row>
    <row r="54" spans="1:8" ht="12.75" customHeight="1">
      <c r="A54" s="171"/>
      <c r="B54" s="171"/>
      <c r="C54" s="173"/>
      <c r="E54" s="171"/>
      <c r="H54" s="171"/>
    </row>
    <row r="55" spans="1:8" ht="12.75" customHeight="1">
      <c r="A55" s="171"/>
      <c r="B55" s="171"/>
      <c r="C55" s="174" t="s">
        <v>189</v>
      </c>
      <c r="D55" s="176" t="s">
        <v>158</v>
      </c>
      <c r="E55" s="171"/>
      <c r="H55" s="171"/>
    </row>
    <row r="56" spans="1:8" ht="12.75" customHeight="1">
      <c r="A56" s="171"/>
      <c r="B56" s="171"/>
      <c r="C56" s="249" t="s">
        <v>110</v>
      </c>
      <c r="H56" s="171"/>
    </row>
    <row r="57" spans="1:8" ht="12.75" customHeight="1">
      <c r="A57" s="175" t="s">
        <v>109</v>
      </c>
      <c r="B57" s="174" t="s">
        <v>182</v>
      </c>
      <c r="C57" s="173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A25" zoomScale="115" zoomScaleNormal="115" workbookViewId="0">
      <selection activeCell="AH46" sqref="AH46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2" ht="27.75" thickTop="1" thickBot="1">
      <c r="A1" s="406" t="s">
        <v>72</v>
      </c>
      <c r="B1" s="407"/>
      <c r="C1" s="407"/>
      <c r="D1" s="407"/>
      <c r="E1" s="408" t="s">
        <v>73</v>
      </c>
      <c r="F1" s="409"/>
      <c r="G1" s="410">
        <f>Preslist!C4</f>
        <v>45584</v>
      </c>
      <c r="H1" s="411"/>
      <c r="I1" s="411"/>
      <c r="J1" s="412"/>
      <c r="K1" s="413" t="s">
        <v>222</v>
      </c>
      <c r="L1" s="414"/>
      <c r="M1" s="414"/>
      <c r="N1" s="414"/>
      <c r="O1" s="415"/>
      <c r="P1" s="536" t="s">
        <v>74</v>
      </c>
      <c r="Q1" s="537"/>
      <c r="R1" s="537"/>
      <c r="S1" s="418" t="s">
        <v>154</v>
      </c>
      <c r="T1" s="417"/>
      <c r="U1" s="417"/>
      <c r="V1" s="417"/>
      <c r="W1" s="417"/>
      <c r="X1" s="417"/>
      <c r="Y1" s="419"/>
      <c r="Z1" s="391" t="s">
        <v>75</v>
      </c>
      <c r="AA1" s="391"/>
      <c r="AB1" s="391"/>
      <c r="AC1" s="287"/>
      <c r="AD1" s="392"/>
      <c r="AE1" s="392"/>
      <c r="AF1" s="393"/>
    </row>
    <row r="2" spans="1:32" ht="25.5" thickTop="1" thickBot="1">
      <c r="A2" s="103" t="s">
        <v>76</v>
      </c>
      <c r="B2" s="394" t="s">
        <v>9</v>
      </c>
      <c r="C2" s="395"/>
      <c r="D2" s="395"/>
      <c r="E2" s="395"/>
      <c r="F2" s="395"/>
      <c r="G2" s="395"/>
      <c r="H2" s="395" t="s">
        <v>77</v>
      </c>
      <c r="I2" s="396"/>
      <c r="J2" s="397">
        <f>A3</f>
        <v>81</v>
      </c>
      <c r="K2" s="397"/>
      <c r="L2" s="397"/>
      <c r="M2" s="398">
        <f>A4</f>
        <v>93</v>
      </c>
      <c r="N2" s="397"/>
      <c r="O2" s="399"/>
      <c r="P2" s="397">
        <f>A5</f>
        <v>89</v>
      </c>
      <c r="Q2" s="397"/>
      <c r="R2" s="397"/>
      <c r="S2" s="398">
        <f>A6</f>
        <v>0</v>
      </c>
      <c r="T2" s="397"/>
      <c r="U2" s="397"/>
      <c r="V2" s="397"/>
      <c r="W2" s="400"/>
      <c r="X2" s="401" t="s">
        <v>78</v>
      </c>
      <c r="Y2" s="402"/>
      <c r="Z2" s="288" t="s">
        <v>79</v>
      </c>
      <c r="AA2" s="105" t="s">
        <v>80</v>
      </c>
      <c r="AB2" s="403" t="s">
        <v>81</v>
      </c>
      <c r="AC2" s="404"/>
      <c r="AD2" s="405"/>
      <c r="AE2" s="106" t="s">
        <v>82</v>
      </c>
      <c r="AF2" s="107" t="s">
        <v>79</v>
      </c>
    </row>
    <row r="3" spans="1:32" ht="21" thickTop="1">
      <c r="A3" s="108">
        <v>81</v>
      </c>
      <c r="B3" s="431" t="str">
        <f>VLOOKUP(A3,Preslist!A6:D91,3)</f>
        <v>Hanáková Anežka</v>
      </c>
      <c r="C3" s="431"/>
      <c r="D3" s="431"/>
      <c r="E3" s="431"/>
      <c r="F3" s="431"/>
      <c r="G3" s="431"/>
      <c r="H3" s="432" t="str">
        <f>VLOOKUP(A3,Preslist!A$6:D$91,4)</f>
        <v>TJ Sokol Plzeň V.</v>
      </c>
      <c r="I3" s="433"/>
      <c r="J3" s="391"/>
      <c r="K3" s="391"/>
      <c r="L3" s="391"/>
      <c r="M3" s="295">
        <f>W12</f>
        <v>3</v>
      </c>
      <c r="N3" s="296" t="s">
        <v>83</v>
      </c>
      <c r="O3" s="111">
        <f>Y12</f>
        <v>0</v>
      </c>
      <c r="P3" s="296">
        <f>Y14</f>
        <v>3</v>
      </c>
      <c r="Q3" s="296" t="s">
        <v>83</v>
      </c>
      <c r="R3" s="296">
        <f>W14</f>
        <v>0</v>
      </c>
      <c r="S3" s="434">
        <f>W9</f>
        <v>0</v>
      </c>
      <c r="T3" s="435"/>
      <c r="U3" s="296" t="s">
        <v>83</v>
      </c>
      <c r="V3" s="435">
        <f>Y9</f>
        <v>0</v>
      </c>
      <c r="W3" s="436"/>
      <c r="X3" s="420">
        <f>COUNTIF(M3,"=3")+COUNTIF(P3,"=3")+COUNTIF(S3,"=3")</f>
        <v>2</v>
      </c>
      <c r="Y3" s="421"/>
      <c r="Z3" s="112">
        <f>COUNTIF(O3,"=3")+COUNTIF(R3,"=3")+COUNTIF(V3,"=3")</f>
        <v>0</v>
      </c>
      <c r="AA3" s="113">
        <v>0</v>
      </c>
      <c r="AB3" s="289">
        <f>M3+P3+S3</f>
        <v>6</v>
      </c>
      <c r="AC3" s="296" t="s">
        <v>83</v>
      </c>
      <c r="AD3" s="297">
        <f>O3+R3+V3</f>
        <v>0</v>
      </c>
      <c r="AE3" s="114">
        <f>X3*2+Z3*1</f>
        <v>4</v>
      </c>
      <c r="AF3" s="115">
        <f>RANK(AE3,AE$3:AE$6)</f>
        <v>1</v>
      </c>
    </row>
    <row r="4" spans="1:32" ht="20.25">
      <c r="A4" s="116">
        <v>93</v>
      </c>
      <c r="B4" s="422" t="str">
        <f>VLOOKUP(A4,Preslist!A7:D101,3)</f>
        <v>Špácová Simona</v>
      </c>
      <c r="C4" s="422"/>
      <c r="D4" s="422"/>
      <c r="E4" s="422"/>
      <c r="F4" s="422"/>
      <c r="G4" s="422"/>
      <c r="H4" s="423" t="str">
        <f>VLOOKUP(A4,Preslist!A$6:D$101,4)</f>
        <v>TJ Sokol Skomelno</v>
      </c>
      <c r="I4" s="424"/>
      <c r="J4" s="294">
        <f>Y12</f>
        <v>0</v>
      </c>
      <c r="K4" s="291" t="s">
        <v>83</v>
      </c>
      <c r="L4" s="292">
        <f>W12</f>
        <v>3</v>
      </c>
      <c r="M4" s="425"/>
      <c r="N4" s="426"/>
      <c r="O4" s="427"/>
      <c r="P4" s="291">
        <f>W10</f>
        <v>3</v>
      </c>
      <c r="Q4" s="291" t="s">
        <v>83</v>
      </c>
      <c r="R4" s="291">
        <f>Y10</f>
        <v>0</v>
      </c>
      <c r="S4" s="425">
        <f>W13</f>
        <v>0</v>
      </c>
      <c r="T4" s="426"/>
      <c r="U4" s="291" t="s">
        <v>83</v>
      </c>
      <c r="V4" s="426">
        <f>Y13</f>
        <v>0</v>
      </c>
      <c r="W4" s="428"/>
      <c r="X4" s="429">
        <f>COUNTIF(J4,"=3")+COUNTIF(P4,"=3")+COUNTIF(S4,"=3")</f>
        <v>1</v>
      </c>
      <c r="Y4" s="430"/>
      <c r="Z4" s="120">
        <f>COUNTIF(L4,"=3")+COUNTIF(R4,"=3")+COUNTIF(V4,"=3")</f>
        <v>1</v>
      </c>
      <c r="AA4" s="121">
        <v>0</v>
      </c>
      <c r="AB4" s="294">
        <f t="shared" ref="AB4:AB6" si="0">M4+P4+S4</f>
        <v>3</v>
      </c>
      <c r="AC4" s="291" t="s">
        <v>83</v>
      </c>
      <c r="AD4" s="293">
        <f t="shared" ref="AD4:AD6" si="1">O4+R4+V4</f>
        <v>0</v>
      </c>
      <c r="AE4" s="122">
        <f t="shared" ref="AE4:AE6" si="2">X4*2+Z4*1</f>
        <v>3</v>
      </c>
      <c r="AF4" s="123">
        <f t="shared" ref="AF4:AF6" si="3">RANK(AE4,AE$3:AE$6)</f>
        <v>2</v>
      </c>
    </row>
    <row r="5" spans="1:32" ht="20.25">
      <c r="A5" s="116">
        <v>89</v>
      </c>
      <c r="B5" s="530" t="str">
        <f>VLOOKUP(A5,Preslist!A8:D101,3)</f>
        <v>Kocum Matěj</v>
      </c>
      <c r="C5" s="530"/>
      <c r="D5" s="530"/>
      <c r="E5" s="530"/>
      <c r="F5" s="530"/>
      <c r="G5" s="530"/>
      <c r="H5" s="423" t="str">
        <f>VLOOKUP(A5,Preslist!A$6:D$101,4)</f>
        <v>TJ Přeštice</v>
      </c>
      <c r="I5" s="424"/>
      <c r="J5" s="291">
        <f>W14</f>
        <v>0</v>
      </c>
      <c r="K5" s="291" t="s">
        <v>83</v>
      </c>
      <c r="L5" s="291">
        <f>Y14</f>
        <v>3</v>
      </c>
      <c r="M5" s="290">
        <f>Y10</f>
        <v>0</v>
      </c>
      <c r="N5" s="291" t="s">
        <v>83</v>
      </c>
      <c r="O5" s="292">
        <f>W10</f>
        <v>3</v>
      </c>
      <c r="P5" s="426"/>
      <c r="Q5" s="426"/>
      <c r="R5" s="426"/>
      <c r="S5" s="425">
        <f>Y11</f>
        <v>0</v>
      </c>
      <c r="T5" s="426"/>
      <c r="U5" s="291" t="s">
        <v>83</v>
      </c>
      <c r="V5" s="426">
        <f>W11</f>
        <v>0</v>
      </c>
      <c r="W5" s="428"/>
      <c r="X5" s="429">
        <f>COUNTIF(J5,"=3")+COUNTIF(M5,"=3")+COUNTIF(S5,"=3")</f>
        <v>0</v>
      </c>
      <c r="Y5" s="430"/>
      <c r="Z5" s="120">
        <f>COUNTIF(L5,"=3")+COUNTIF(O5,"=3")+COUNTIF(V5,"=3")</f>
        <v>2</v>
      </c>
      <c r="AA5" s="121">
        <v>0</v>
      </c>
      <c r="AB5" s="294">
        <f t="shared" si="0"/>
        <v>0</v>
      </c>
      <c r="AC5" s="291" t="s">
        <v>83</v>
      </c>
      <c r="AD5" s="293">
        <f t="shared" si="1"/>
        <v>3</v>
      </c>
      <c r="AE5" s="122">
        <f t="shared" si="2"/>
        <v>2</v>
      </c>
      <c r="AF5" s="123">
        <f t="shared" si="3"/>
        <v>3</v>
      </c>
    </row>
    <row r="6" spans="1:32" ht="21" thickBot="1">
      <c r="A6" s="126"/>
      <c r="B6" s="437"/>
      <c r="C6" s="437"/>
      <c r="D6" s="437"/>
      <c r="E6" s="437"/>
      <c r="F6" s="437"/>
      <c r="G6" s="437"/>
      <c r="H6" s="438"/>
      <c r="I6" s="439"/>
      <c r="J6" s="299">
        <f>Y9</f>
        <v>0</v>
      </c>
      <c r="K6" s="299" t="s">
        <v>83</v>
      </c>
      <c r="L6" s="299">
        <f>W9</f>
        <v>0</v>
      </c>
      <c r="M6" s="298">
        <f>Y13</f>
        <v>0</v>
      </c>
      <c r="N6" s="299" t="s">
        <v>83</v>
      </c>
      <c r="O6" s="129">
        <f>W13</f>
        <v>0</v>
      </c>
      <c r="P6" s="299">
        <f>W11</f>
        <v>0</v>
      </c>
      <c r="Q6" s="299" t="s">
        <v>83</v>
      </c>
      <c r="R6" s="299">
        <f>Y11</f>
        <v>0</v>
      </c>
      <c r="S6" s="440"/>
      <c r="T6" s="441"/>
      <c r="U6" s="441"/>
      <c r="V6" s="441"/>
      <c r="W6" s="442"/>
      <c r="X6" s="443">
        <f>COUNTIF(J6,"=3")+COUNTIF(M6,"=3")+COUNTIF(P6,"=3")</f>
        <v>0</v>
      </c>
      <c r="Y6" s="444"/>
      <c r="Z6" s="130">
        <f>COUNTIF(L6,"=3")+COUNTIF(O6,"=3")+COUNTIF(R6,"=3")</f>
        <v>0</v>
      </c>
      <c r="AA6" s="131">
        <v>0</v>
      </c>
      <c r="AB6" s="301">
        <f t="shared" si="0"/>
        <v>0</v>
      </c>
      <c r="AC6" s="299" t="s">
        <v>83</v>
      </c>
      <c r="AD6" s="300">
        <f t="shared" si="1"/>
        <v>0</v>
      </c>
      <c r="AE6" s="132">
        <f t="shared" si="2"/>
        <v>0</v>
      </c>
      <c r="AF6" s="133">
        <f t="shared" si="3"/>
        <v>4</v>
      </c>
    </row>
    <row r="7" spans="1:32" ht="21.75" thickTop="1" thickBot="1">
      <c r="A7" s="445" t="s">
        <v>84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</row>
    <row r="8" spans="1:32" ht="17.25" thickTop="1" thickBot="1">
      <c r="A8" s="448" t="s">
        <v>85</v>
      </c>
      <c r="B8" s="417"/>
      <c r="C8" s="134" t="s">
        <v>86</v>
      </c>
      <c r="D8" s="448" t="s">
        <v>87</v>
      </c>
      <c r="E8" s="417"/>
      <c r="F8" s="417"/>
      <c r="G8" s="417"/>
      <c r="H8" s="417"/>
      <c r="I8" s="417"/>
      <c r="J8" s="417"/>
      <c r="K8" s="417"/>
      <c r="L8" s="417"/>
      <c r="M8" s="417"/>
      <c r="N8" s="449"/>
      <c r="O8" s="135" t="s">
        <v>88</v>
      </c>
      <c r="P8" s="304" t="s">
        <v>89</v>
      </c>
      <c r="Q8" s="304" t="s">
        <v>90</v>
      </c>
      <c r="R8" s="463" t="s">
        <v>91</v>
      </c>
      <c r="S8" s="463"/>
      <c r="T8" s="463" t="s">
        <v>78</v>
      </c>
      <c r="U8" s="463"/>
      <c r="V8" s="464"/>
      <c r="W8" s="417" t="s">
        <v>92</v>
      </c>
      <c r="X8" s="417"/>
      <c r="Y8" s="391"/>
      <c r="Z8" s="391"/>
      <c r="AA8" s="448" t="s">
        <v>93</v>
      </c>
      <c r="AB8" s="417"/>
      <c r="AC8" s="417"/>
      <c r="AD8" s="417"/>
      <c r="AE8" s="417"/>
      <c r="AF8" s="449"/>
    </row>
    <row r="9" spans="1:32" ht="16.5" thickTop="1">
      <c r="A9" s="450"/>
      <c r="B9" s="451"/>
      <c r="C9" s="137">
        <v>0</v>
      </c>
      <c r="D9" s="303">
        <v>1</v>
      </c>
      <c r="E9" s="509"/>
      <c r="F9" s="510"/>
      <c r="G9" s="510"/>
      <c r="H9" s="511"/>
      <c r="I9" s="303">
        <v>4</v>
      </c>
      <c r="J9" s="509"/>
      <c r="K9" s="510"/>
      <c r="L9" s="510"/>
      <c r="M9" s="510"/>
      <c r="N9" s="512"/>
      <c r="O9" s="159"/>
      <c r="P9" s="302"/>
      <c r="Q9" s="302"/>
      <c r="R9" s="456"/>
      <c r="S9" s="456"/>
      <c r="T9" s="456"/>
      <c r="U9" s="456"/>
      <c r="V9" s="457"/>
      <c r="W9" s="215">
        <f>COUNTIF(O9:V9,"&gt;0")</f>
        <v>0</v>
      </c>
      <c r="X9" s="303" t="s">
        <v>83</v>
      </c>
      <c r="Y9" s="458">
        <f>COUNTIF(O9:V9,"&lt;0")</f>
        <v>0</v>
      </c>
      <c r="Z9" s="459"/>
      <c r="AA9" s="139"/>
      <c r="AB9" s="460"/>
      <c r="AC9" s="461"/>
      <c r="AD9" s="461"/>
      <c r="AE9" s="461"/>
      <c r="AF9" s="462"/>
    </row>
    <row r="10" spans="1:32">
      <c r="A10" s="483"/>
      <c r="B10" s="484"/>
      <c r="C10" s="140">
        <v>0</v>
      </c>
      <c r="D10" s="305">
        <v>2</v>
      </c>
      <c r="E10" s="517" t="str">
        <f>B4</f>
        <v>Špácová Simona</v>
      </c>
      <c r="F10" s="518"/>
      <c r="G10" s="518"/>
      <c r="H10" s="519"/>
      <c r="I10" s="305">
        <v>3</v>
      </c>
      <c r="J10" s="517" t="str">
        <f>B5</f>
        <v>Kocum Matěj</v>
      </c>
      <c r="K10" s="518"/>
      <c r="L10" s="518"/>
      <c r="M10" s="518"/>
      <c r="N10" s="520"/>
      <c r="O10" s="161">
        <v>7</v>
      </c>
      <c r="P10" s="308">
        <v>8</v>
      </c>
      <c r="Q10" s="308">
        <v>11</v>
      </c>
      <c r="R10" s="489"/>
      <c r="S10" s="489"/>
      <c r="T10" s="489"/>
      <c r="U10" s="489"/>
      <c r="V10" s="490"/>
      <c r="W10" s="142">
        <f t="shared" ref="W10:W14" si="4">COUNTIF(O10:V10,"&gt;0")</f>
        <v>3</v>
      </c>
      <c r="X10" s="305" t="s">
        <v>83</v>
      </c>
      <c r="Y10" s="465">
        <f t="shared" ref="Y10:Y14" si="5">COUNTIF(O10:V10,"&lt;0")</f>
        <v>0</v>
      </c>
      <c r="Z10" s="466"/>
      <c r="AA10" s="143"/>
      <c r="AB10" s="467" t="str">
        <f>B3</f>
        <v>Hanáková Anežka</v>
      </c>
      <c r="AC10" s="468"/>
      <c r="AD10" s="468"/>
      <c r="AE10" s="468"/>
      <c r="AF10" s="469"/>
    </row>
    <row r="11" spans="1:32">
      <c r="A11" s="470"/>
      <c r="B11" s="471"/>
      <c r="C11" s="144">
        <v>0</v>
      </c>
      <c r="D11" s="307">
        <v>4</v>
      </c>
      <c r="E11" s="513"/>
      <c r="F11" s="514"/>
      <c r="G11" s="514"/>
      <c r="H11" s="515"/>
      <c r="I11" s="307">
        <v>3</v>
      </c>
      <c r="J11" s="513"/>
      <c r="K11" s="514"/>
      <c r="L11" s="514"/>
      <c r="M11" s="514"/>
      <c r="N11" s="516"/>
      <c r="O11" s="163"/>
      <c r="P11" s="306"/>
      <c r="Q11" s="306"/>
      <c r="R11" s="476"/>
      <c r="S11" s="476"/>
      <c r="T11" s="476"/>
      <c r="U11" s="476"/>
      <c r="V11" s="477"/>
      <c r="W11" s="146">
        <f t="shared" si="4"/>
        <v>0</v>
      </c>
      <c r="X11" s="307" t="s">
        <v>83</v>
      </c>
      <c r="Y11" s="478">
        <f t="shared" si="5"/>
        <v>0</v>
      </c>
      <c r="Z11" s="479"/>
      <c r="AA11" s="147"/>
      <c r="AB11" s="480"/>
      <c r="AC11" s="481"/>
      <c r="AD11" s="481"/>
      <c r="AE11" s="481"/>
      <c r="AF11" s="482"/>
    </row>
    <row r="12" spans="1:32">
      <c r="A12" s="483"/>
      <c r="B12" s="484"/>
      <c r="C12" s="140">
        <v>0</v>
      </c>
      <c r="D12" s="305">
        <v>1</v>
      </c>
      <c r="E12" s="517" t="str">
        <f>B3</f>
        <v>Hanáková Anežka</v>
      </c>
      <c r="F12" s="518"/>
      <c r="G12" s="518"/>
      <c r="H12" s="519"/>
      <c r="I12" s="305">
        <v>2</v>
      </c>
      <c r="J12" s="517" t="str">
        <f>B4</f>
        <v>Špácová Simona</v>
      </c>
      <c r="K12" s="518"/>
      <c r="L12" s="518"/>
      <c r="M12" s="518"/>
      <c r="N12" s="520"/>
      <c r="O12" s="165">
        <v>1</v>
      </c>
      <c r="P12" s="166">
        <v>6</v>
      </c>
      <c r="Q12" s="166">
        <v>4</v>
      </c>
      <c r="R12" s="489"/>
      <c r="S12" s="489"/>
      <c r="T12" s="489"/>
      <c r="U12" s="489"/>
      <c r="V12" s="490"/>
      <c r="W12" s="142">
        <f t="shared" si="4"/>
        <v>3</v>
      </c>
      <c r="X12" s="305" t="s">
        <v>83</v>
      </c>
      <c r="Y12" s="465">
        <f t="shared" si="5"/>
        <v>0</v>
      </c>
      <c r="Z12" s="466"/>
      <c r="AA12" s="148"/>
      <c r="AB12" s="467" t="str">
        <f>B5</f>
        <v>Kocum Matěj</v>
      </c>
      <c r="AC12" s="468"/>
      <c r="AD12" s="468"/>
      <c r="AE12" s="468"/>
      <c r="AF12" s="469"/>
    </row>
    <row r="13" spans="1:32">
      <c r="A13" s="470"/>
      <c r="B13" s="471"/>
      <c r="C13" s="144">
        <v>0</v>
      </c>
      <c r="D13" s="307">
        <v>2</v>
      </c>
      <c r="E13" s="513"/>
      <c r="F13" s="514"/>
      <c r="G13" s="514"/>
      <c r="H13" s="515"/>
      <c r="I13" s="307">
        <v>4</v>
      </c>
      <c r="J13" s="513"/>
      <c r="K13" s="514"/>
      <c r="L13" s="514"/>
      <c r="M13" s="514"/>
      <c r="N13" s="516"/>
      <c r="O13" s="163"/>
      <c r="P13" s="306"/>
      <c r="Q13" s="306"/>
      <c r="R13" s="476"/>
      <c r="S13" s="476"/>
      <c r="T13" s="476"/>
      <c r="U13" s="476"/>
      <c r="V13" s="477"/>
      <c r="W13" s="146">
        <f t="shared" si="4"/>
        <v>0</v>
      </c>
      <c r="X13" s="307" t="s">
        <v>83</v>
      </c>
      <c r="Y13" s="478">
        <f t="shared" si="5"/>
        <v>0</v>
      </c>
      <c r="Z13" s="479"/>
      <c r="AA13" s="149"/>
      <c r="AB13" s="480"/>
      <c r="AC13" s="481"/>
      <c r="AD13" s="481"/>
      <c r="AE13" s="481"/>
      <c r="AF13" s="482"/>
    </row>
    <row r="14" spans="1:32" ht="16.5" thickBot="1">
      <c r="A14" s="496"/>
      <c r="B14" s="497"/>
      <c r="C14" s="150">
        <v>0</v>
      </c>
      <c r="D14" s="151">
        <v>3</v>
      </c>
      <c r="E14" s="521" t="str">
        <f>B5</f>
        <v>Kocum Matěj</v>
      </c>
      <c r="F14" s="522"/>
      <c r="G14" s="522"/>
      <c r="H14" s="523"/>
      <c r="I14" s="151">
        <v>1</v>
      </c>
      <c r="J14" s="521" t="str">
        <f>B3</f>
        <v>Hanáková Anežka</v>
      </c>
      <c r="K14" s="522"/>
      <c r="L14" s="522"/>
      <c r="M14" s="522"/>
      <c r="N14" s="524"/>
      <c r="O14" s="167">
        <v>-8</v>
      </c>
      <c r="P14" s="310">
        <v>-3</v>
      </c>
      <c r="Q14" s="310">
        <v>-5</v>
      </c>
      <c r="R14" s="502"/>
      <c r="S14" s="502"/>
      <c r="T14" s="502"/>
      <c r="U14" s="502"/>
      <c r="V14" s="503"/>
      <c r="W14" s="214">
        <f t="shared" si="4"/>
        <v>0</v>
      </c>
      <c r="X14" s="309" t="s">
        <v>83</v>
      </c>
      <c r="Y14" s="491">
        <f t="shared" si="5"/>
        <v>3</v>
      </c>
      <c r="Z14" s="492"/>
      <c r="AA14" s="152"/>
      <c r="AB14" s="493" t="str">
        <f>B4</f>
        <v>Špácová Simona</v>
      </c>
      <c r="AC14" s="494"/>
      <c r="AD14" s="494"/>
      <c r="AE14" s="494"/>
      <c r="AF14" s="495"/>
    </row>
    <row r="15" spans="1:32" ht="37.5" customHeight="1" thickTop="1" thickBo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25"/>
      <c r="AF15" s="287"/>
    </row>
    <row r="16" spans="1:32" ht="26.45" customHeight="1" thickTop="1" thickBot="1">
      <c r="A16" s="406" t="s">
        <v>72</v>
      </c>
      <c r="B16" s="407"/>
      <c r="C16" s="407"/>
      <c r="D16" s="407"/>
      <c r="E16" s="408" t="s">
        <v>82</v>
      </c>
      <c r="F16" s="409"/>
      <c r="G16" s="410">
        <f>Preslist!C4</f>
        <v>45584</v>
      </c>
      <c r="H16" s="411"/>
      <c r="I16" s="411"/>
      <c r="J16" s="412"/>
      <c r="K16" s="413" t="s">
        <v>222</v>
      </c>
      <c r="L16" s="414"/>
      <c r="M16" s="414"/>
      <c r="N16" s="414"/>
      <c r="O16" s="415"/>
      <c r="P16" s="531" t="s">
        <v>74</v>
      </c>
      <c r="Q16" s="532"/>
      <c r="R16" s="532"/>
      <c r="S16" s="418" t="s">
        <v>154</v>
      </c>
      <c r="T16" s="417"/>
      <c r="U16" s="417"/>
      <c r="V16" s="417"/>
      <c r="W16" s="417"/>
      <c r="X16" s="417"/>
      <c r="Y16" s="419"/>
      <c r="Z16" s="391" t="s">
        <v>75</v>
      </c>
      <c r="AA16" s="391"/>
      <c r="AB16" s="391"/>
      <c r="AC16" s="287"/>
      <c r="AD16" s="392"/>
      <c r="AE16" s="392"/>
      <c r="AF16" s="393"/>
    </row>
    <row r="17" spans="1:32" ht="25.5" thickTop="1" thickBot="1">
      <c r="A17" s="103" t="s">
        <v>76</v>
      </c>
      <c r="B17" s="394" t="s">
        <v>9</v>
      </c>
      <c r="C17" s="395"/>
      <c r="D17" s="395"/>
      <c r="E17" s="395"/>
      <c r="F17" s="395"/>
      <c r="G17" s="395"/>
      <c r="H17" s="395" t="s">
        <v>77</v>
      </c>
      <c r="I17" s="396"/>
      <c r="J17" s="397">
        <f>A18</f>
        <v>82</v>
      </c>
      <c r="K17" s="397"/>
      <c r="L17" s="397"/>
      <c r="M17" s="398">
        <f>A19</f>
        <v>94</v>
      </c>
      <c r="N17" s="397"/>
      <c r="O17" s="399"/>
      <c r="P17" s="397">
        <f>A20</f>
        <v>90</v>
      </c>
      <c r="Q17" s="397"/>
      <c r="R17" s="397"/>
      <c r="S17" s="398">
        <f>A21</f>
        <v>96</v>
      </c>
      <c r="T17" s="397"/>
      <c r="U17" s="397"/>
      <c r="V17" s="397"/>
      <c r="W17" s="400"/>
      <c r="X17" s="401" t="s">
        <v>78</v>
      </c>
      <c r="Y17" s="402"/>
      <c r="Z17" s="288" t="s">
        <v>79</v>
      </c>
      <c r="AA17" s="105" t="s">
        <v>80</v>
      </c>
      <c r="AB17" s="403" t="s">
        <v>81</v>
      </c>
      <c r="AC17" s="404"/>
      <c r="AD17" s="405"/>
      <c r="AE17" s="106" t="s">
        <v>82</v>
      </c>
      <c r="AF17" s="107" t="s">
        <v>79</v>
      </c>
    </row>
    <row r="18" spans="1:32" ht="21" thickTop="1">
      <c r="A18" s="108">
        <v>82</v>
      </c>
      <c r="B18" s="431" t="str">
        <f>VLOOKUP(A18,Preslist!A6:D106,3)</f>
        <v>Toucha Vojtěch</v>
      </c>
      <c r="C18" s="431"/>
      <c r="D18" s="431"/>
      <c r="E18" s="431"/>
      <c r="F18" s="431"/>
      <c r="G18" s="431"/>
      <c r="H18" s="432" t="str">
        <f>VLOOKUP(A18,Preslist!A$6:D$91,4)</f>
        <v>TJ Sokol Plzeň V.</v>
      </c>
      <c r="I18" s="433"/>
      <c r="J18" s="391"/>
      <c r="K18" s="391"/>
      <c r="L18" s="391"/>
      <c r="M18" s="295">
        <f>W27</f>
        <v>3</v>
      </c>
      <c r="N18" s="296" t="s">
        <v>83</v>
      </c>
      <c r="O18" s="111">
        <f>Y27</f>
        <v>0</v>
      </c>
      <c r="P18" s="296">
        <f>Y29</f>
        <v>3</v>
      </c>
      <c r="Q18" s="296" t="s">
        <v>83</v>
      </c>
      <c r="R18" s="296">
        <f>W29</f>
        <v>0</v>
      </c>
      <c r="S18" s="434">
        <f>W24</f>
        <v>3</v>
      </c>
      <c r="T18" s="435"/>
      <c r="U18" s="296" t="s">
        <v>83</v>
      </c>
      <c r="V18" s="435">
        <f>Y24</f>
        <v>0</v>
      </c>
      <c r="W18" s="436"/>
      <c r="X18" s="420">
        <f>COUNTIF(M18,"=3")+COUNTIF(P18,"=3")+COUNTIF(S18,"=3")</f>
        <v>3</v>
      </c>
      <c r="Y18" s="421"/>
      <c r="Z18" s="112">
        <f>COUNTIF(O18,"=3")+COUNTIF(R18,"=3")+COUNTIF(V18,"=3")</f>
        <v>0</v>
      </c>
      <c r="AA18" s="113">
        <v>0</v>
      </c>
      <c r="AB18" s="289">
        <f>M18+P18+S18</f>
        <v>9</v>
      </c>
      <c r="AC18" s="296" t="s">
        <v>83</v>
      </c>
      <c r="AD18" s="297">
        <f>O18+R18+V18</f>
        <v>0</v>
      </c>
      <c r="AE18" s="114">
        <f>X18*2+Z18*1</f>
        <v>6</v>
      </c>
      <c r="AF18" s="115">
        <v>1</v>
      </c>
    </row>
    <row r="19" spans="1:32" ht="20.25">
      <c r="A19" s="116">
        <v>94</v>
      </c>
      <c r="B19" s="422" t="str">
        <f>VLOOKUP(A19,Preslist!A7:D107,3)</f>
        <v>Teslíková Alžběta</v>
      </c>
      <c r="C19" s="422"/>
      <c r="D19" s="422"/>
      <c r="E19" s="422"/>
      <c r="F19" s="422"/>
      <c r="G19" s="422"/>
      <c r="H19" s="423" t="str">
        <f>VLOOKUP(A19,Preslist!A$6:D$110,4)</f>
        <v>KST Hrádek</v>
      </c>
      <c r="I19" s="424"/>
      <c r="J19" s="294">
        <f>Y27</f>
        <v>0</v>
      </c>
      <c r="K19" s="291" t="s">
        <v>83</v>
      </c>
      <c r="L19" s="292">
        <f>W27</f>
        <v>3</v>
      </c>
      <c r="M19" s="425"/>
      <c r="N19" s="426"/>
      <c r="O19" s="427"/>
      <c r="P19" s="291">
        <f>W25</f>
        <v>3</v>
      </c>
      <c r="Q19" s="291" t="s">
        <v>83</v>
      </c>
      <c r="R19" s="291">
        <f>Y25</f>
        <v>0</v>
      </c>
      <c r="S19" s="425">
        <f>W28</f>
        <v>3</v>
      </c>
      <c r="T19" s="426"/>
      <c r="U19" s="291" t="s">
        <v>83</v>
      </c>
      <c r="V19" s="426">
        <f>Y28</f>
        <v>0</v>
      </c>
      <c r="W19" s="428"/>
      <c r="X19" s="429">
        <f>COUNTIF(J19,"=3")+COUNTIF(P19,"=3")+COUNTIF(S19,"=3")</f>
        <v>2</v>
      </c>
      <c r="Y19" s="430"/>
      <c r="Z19" s="120">
        <f>COUNTIF(L19,"=3")+COUNTIF(R19,"=3")+COUNTIF(V19,"=3")</f>
        <v>1</v>
      </c>
      <c r="AA19" s="121">
        <v>0</v>
      </c>
      <c r="AB19" s="294">
        <f t="shared" ref="AB19:AB21" si="6">M19+P19+S19</f>
        <v>6</v>
      </c>
      <c r="AC19" s="291" t="s">
        <v>83</v>
      </c>
      <c r="AD19" s="293">
        <v>3</v>
      </c>
      <c r="AE19" s="122">
        <f t="shared" ref="AE19:AE21" si="7">X19*2+Z19*1</f>
        <v>5</v>
      </c>
      <c r="AF19" s="123">
        <v>2</v>
      </c>
    </row>
    <row r="20" spans="1:32" ht="20.25">
      <c r="A20" s="116">
        <v>90</v>
      </c>
      <c r="B20" s="422" t="str">
        <f>VLOOKUP(A20,Preslist!A8:D108,3)</f>
        <v>Liksomerová Štěpánka</v>
      </c>
      <c r="C20" s="422"/>
      <c r="D20" s="422"/>
      <c r="E20" s="422"/>
      <c r="F20" s="422"/>
      <c r="G20" s="422"/>
      <c r="H20" s="423" t="str">
        <f>VLOOKUP(A20,Preslist!A$6:D$110,4)</f>
        <v>TJ Sokol Horní Bělá</v>
      </c>
      <c r="I20" s="424"/>
      <c r="J20" s="291">
        <f>W29</f>
        <v>0</v>
      </c>
      <c r="K20" s="291" t="s">
        <v>83</v>
      </c>
      <c r="L20" s="291">
        <f>Y29</f>
        <v>3</v>
      </c>
      <c r="M20" s="290">
        <f>Y25</f>
        <v>0</v>
      </c>
      <c r="N20" s="291" t="s">
        <v>83</v>
      </c>
      <c r="O20" s="292">
        <f>W25</f>
        <v>3</v>
      </c>
      <c r="P20" s="426"/>
      <c r="Q20" s="426"/>
      <c r="R20" s="426"/>
      <c r="S20" s="425">
        <f>Y26</f>
        <v>0</v>
      </c>
      <c r="T20" s="426"/>
      <c r="U20" s="291" t="s">
        <v>83</v>
      </c>
      <c r="V20" s="426">
        <f>W26</f>
        <v>3</v>
      </c>
      <c r="W20" s="428"/>
      <c r="X20" s="429">
        <f>COUNTIF(J20,"=3")+COUNTIF(M20,"=3")+COUNTIF(S20,"=3")</f>
        <v>0</v>
      </c>
      <c r="Y20" s="430"/>
      <c r="Z20" s="120">
        <f>COUNTIF(L20,"=3")+COUNTIF(O20,"=3")+COUNTIF(V20,"=3")</f>
        <v>3</v>
      </c>
      <c r="AA20" s="121">
        <v>0</v>
      </c>
      <c r="AB20" s="294">
        <f t="shared" si="6"/>
        <v>0</v>
      </c>
      <c r="AC20" s="291" t="s">
        <v>83</v>
      </c>
      <c r="AD20" s="293">
        <v>9</v>
      </c>
      <c r="AE20" s="122">
        <f t="shared" si="7"/>
        <v>3</v>
      </c>
      <c r="AF20" s="123">
        <v>4</v>
      </c>
    </row>
    <row r="21" spans="1:32" ht="21" thickBot="1">
      <c r="A21" s="126">
        <v>96</v>
      </c>
      <c r="B21" s="437" t="str">
        <f>VLOOKUP(A21,Preslist!A9:D109,3)</f>
        <v>Vostracký Adam</v>
      </c>
      <c r="C21" s="437"/>
      <c r="D21" s="437"/>
      <c r="E21" s="437"/>
      <c r="F21" s="437"/>
      <c r="G21" s="437"/>
      <c r="H21" s="423" t="str">
        <f>VLOOKUP(A21,Preslist!A$6:D$110,4)</f>
        <v>TJ Sokol Kdyně</v>
      </c>
      <c r="I21" s="424"/>
      <c r="J21" s="299">
        <f>Y24</f>
        <v>0</v>
      </c>
      <c r="K21" s="299" t="s">
        <v>83</v>
      </c>
      <c r="L21" s="299">
        <f>W24</f>
        <v>3</v>
      </c>
      <c r="M21" s="298">
        <f>Y28</f>
        <v>0</v>
      </c>
      <c r="N21" s="299" t="s">
        <v>83</v>
      </c>
      <c r="O21" s="129">
        <f>W28</f>
        <v>3</v>
      </c>
      <c r="P21" s="299">
        <f>W26</f>
        <v>3</v>
      </c>
      <c r="Q21" s="299" t="s">
        <v>83</v>
      </c>
      <c r="R21" s="299">
        <f>Y26</f>
        <v>0</v>
      </c>
      <c r="S21" s="440"/>
      <c r="T21" s="441"/>
      <c r="U21" s="441"/>
      <c r="V21" s="441"/>
      <c r="W21" s="442"/>
      <c r="X21" s="443">
        <f>COUNTIF(J21,"=3")+COUNTIF(M21,"=3")+COUNTIF(P21,"=3")</f>
        <v>1</v>
      </c>
      <c r="Y21" s="444"/>
      <c r="Z21" s="130">
        <f>COUNTIF(L21,"=3")+COUNTIF(O21,"=3")+COUNTIF(R21,"=3")</f>
        <v>2</v>
      </c>
      <c r="AA21" s="131">
        <v>0</v>
      </c>
      <c r="AB21" s="301">
        <f t="shared" si="6"/>
        <v>3</v>
      </c>
      <c r="AC21" s="299" t="s">
        <v>83</v>
      </c>
      <c r="AD21" s="300">
        <v>6</v>
      </c>
      <c r="AE21" s="132">
        <f t="shared" si="7"/>
        <v>4</v>
      </c>
      <c r="AF21" s="133">
        <v>3</v>
      </c>
    </row>
    <row r="22" spans="1:32" ht="21.75" thickTop="1" thickBot="1">
      <c r="A22" s="445" t="s">
        <v>84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7"/>
    </row>
    <row r="23" spans="1:32" ht="17.25" thickTop="1" thickBot="1">
      <c r="A23" s="448" t="s">
        <v>85</v>
      </c>
      <c r="B23" s="417"/>
      <c r="C23" s="134" t="s">
        <v>86</v>
      </c>
      <c r="D23" s="448" t="s">
        <v>87</v>
      </c>
      <c r="E23" s="417"/>
      <c r="F23" s="417"/>
      <c r="G23" s="417"/>
      <c r="H23" s="417"/>
      <c r="I23" s="417"/>
      <c r="J23" s="417"/>
      <c r="K23" s="417"/>
      <c r="L23" s="417"/>
      <c r="M23" s="417"/>
      <c r="N23" s="449"/>
      <c r="O23" s="135" t="s">
        <v>88</v>
      </c>
      <c r="P23" s="304" t="s">
        <v>89</v>
      </c>
      <c r="Q23" s="304" t="s">
        <v>90</v>
      </c>
      <c r="R23" s="463" t="s">
        <v>91</v>
      </c>
      <c r="S23" s="463"/>
      <c r="T23" s="463" t="s">
        <v>78</v>
      </c>
      <c r="U23" s="463"/>
      <c r="V23" s="464"/>
      <c r="W23" s="417" t="s">
        <v>92</v>
      </c>
      <c r="X23" s="417"/>
      <c r="Y23" s="391"/>
      <c r="Z23" s="391"/>
      <c r="AA23" s="448" t="s">
        <v>93</v>
      </c>
      <c r="AB23" s="417"/>
      <c r="AC23" s="417"/>
      <c r="AD23" s="417"/>
      <c r="AE23" s="417"/>
      <c r="AF23" s="449"/>
    </row>
    <row r="24" spans="1:32" ht="16.5" thickTop="1">
      <c r="A24" s="450"/>
      <c r="B24" s="451"/>
      <c r="C24" s="137">
        <v>0</v>
      </c>
      <c r="D24" s="303">
        <v>1</v>
      </c>
      <c r="E24" s="509" t="str">
        <f>B18</f>
        <v>Toucha Vojtěch</v>
      </c>
      <c r="F24" s="510"/>
      <c r="G24" s="510"/>
      <c r="H24" s="511"/>
      <c r="I24" s="303">
        <v>4</v>
      </c>
      <c r="J24" s="509" t="str">
        <f>B21</f>
        <v>Vostracký Adam</v>
      </c>
      <c r="K24" s="510"/>
      <c r="L24" s="510"/>
      <c r="M24" s="510"/>
      <c r="N24" s="512"/>
      <c r="O24" s="159">
        <v>5</v>
      </c>
      <c r="P24" s="302">
        <v>5</v>
      </c>
      <c r="Q24" s="302">
        <v>7</v>
      </c>
      <c r="R24" s="456"/>
      <c r="S24" s="456"/>
      <c r="T24" s="456"/>
      <c r="U24" s="456"/>
      <c r="V24" s="457"/>
      <c r="W24" s="215">
        <f>COUNTIF(O24:V24,"&gt;0")</f>
        <v>3</v>
      </c>
      <c r="X24" s="303" t="s">
        <v>83</v>
      </c>
      <c r="Y24" s="458">
        <f>COUNTIF(O24:V24,"&lt;0")</f>
        <v>0</v>
      </c>
      <c r="Z24" s="459"/>
      <c r="AA24" s="139"/>
      <c r="AB24" s="460" t="str">
        <f>B20</f>
        <v>Liksomerová Štěpánka</v>
      </c>
      <c r="AC24" s="461"/>
      <c r="AD24" s="461"/>
      <c r="AE24" s="461"/>
      <c r="AF24" s="462"/>
    </row>
    <row r="25" spans="1:32">
      <c r="A25" s="483"/>
      <c r="B25" s="484"/>
      <c r="C25" s="140">
        <v>0</v>
      </c>
      <c r="D25" s="305">
        <v>2</v>
      </c>
      <c r="E25" s="517" t="str">
        <f>B19</f>
        <v>Teslíková Alžběta</v>
      </c>
      <c r="F25" s="518"/>
      <c r="G25" s="518"/>
      <c r="H25" s="519"/>
      <c r="I25" s="305">
        <v>3</v>
      </c>
      <c r="J25" s="517" t="str">
        <f>B20</f>
        <v>Liksomerová Štěpánka</v>
      </c>
      <c r="K25" s="518"/>
      <c r="L25" s="518"/>
      <c r="M25" s="518"/>
      <c r="N25" s="520"/>
      <c r="O25" s="161">
        <v>4</v>
      </c>
      <c r="P25" s="308">
        <v>3</v>
      </c>
      <c r="Q25" s="308">
        <v>2</v>
      </c>
      <c r="R25" s="489"/>
      <c r="S25" s="489"/>
      <c r="T25" s="489"/>
      <c r="U25" s="489"/>
      <c r="V25" s="490"/>
      <c r="W25" s="142">
        <f t="shared" ref="W25:W29" si="8">COUNTIF(O25:V25,"&gt;0")</f>
        <v>3</v>
      </c>
      <c r="X25" s="305" t="s">
        <v>83</v>
      </c>
      <c r="Y25" s="465">
        <f t="shared" ref="Y25:Y29" si="9">COUNTIF(O25:V25,"&lt;0")</f>
        <v>0</v>
      </c>
      <c r="Z25" s="466"/>
      <c r="AA25" s="143"/>
      <c r="AB25" s="467" t="str">
        <f>B18</f>
        <v>Toucha Vojtěch</v>
      </c>
      <c r="AC25" s="468"/>
      <c r="AD25" s="468"/>
      <c r="AE25" s="468"/>
      <c r="AF25" s="469"/>
    </row>
    <row r="26" spans="1:32">
      <c r="A26" s="470"/>
      <c r="B26" s="471"/>
      <c r="C26" s="144">
        <v>0</v>
      </c>
      <c r="D26" s="307">
        <v>4</v>
      </c>
      <c r="E26" s="513" t="str">
        <f>B21</f>
        <v>Vostracký Adam</v>
      </c>
      <c r="F26" s="514"/>
      <c r="G26" s="514"/>
      <c r="H26" s="515"/>
      <c r="I26" s="307">
        <v>3</v>
      </c>
      <c r="J26" s="513" t="str">
        <f>B20</f>
        <v>Liksomerová Štěpánka</v>
      </c>
      <c r="K26" s="514"/>
      <c r="L26" s="514"/>
      <c r="M26" s="514"/>
      <c r="N26" s="516"/>
      <c r="O26" s="163">
        <v>3</v>
      </c>
      <c r="P26" s="306">
        <v>5</v>
      </c>
      <c r="Q26" s="306">
        <v>6</v>
      </c>
      <c r="R26" s="476"/>
      <c r="S26" s="476"/>
      <c r="T26" s="476"/>
      <c r="U26" s="476"/>
      <c r="V26" s="477"/>
      <c r="W26" s="146">
        <f t="shared" si="8"/>
        <v>3</v>
      </c>
      <c r="X26" s="307" t="s">
        <v>83</v>
      </c>
      <c r="Y26" s="478">
        <f t="shared" si="9"/>
        <v>0</v>
      </c>
      <c r="Z26" s="479"/>
      <c r="AA26" s="147"/>
      <c r="AB26" s="480" t="str">
        <f>B19</f>
        <v>Teslíková Alžběta</v>
      </c>
      <c r="AC26" s="481"/>
      <c r="AD26" s="481"/>
      <c r="AE26" s="481"/>
      <c r="AF26" s="482"/>
    </row>
    <row r="27" spans="1:32">
      <c r="A27" s="483"/>
      <c r="B27" s="484"/>
      <c r="C27" s="140">
        <v>0</v>
      </c>
      <c r="D27" s="305">
        <v>1</v>
      </c>
      <c r="E27" s="517" t="str">
        <f>B18</f>
        <v>Toucha Vojtěch</v>
      </c>
      <c r="F27" s="518"/>
      <c r="G27" s="518"/>
      <c r="H27" s="519"/>
      <c r="I27" s="305">
        <v>2</v>
      </c>
      <c r="J27" s="517" t="str">
        <f>B19</f>
        <v>Teslíková Alžběta</v>
      </c>
      <c r="K27" s="518"/>
      <c r="L27" s="518"/>
      <c r="M27" s="518"/>
      <c r="N27" s="520"/>
      <c r="O27" s="165">
        <v>6</v>
      </c>
      <c r="P27" s="166">
        <v>3</v>
      </c>
      <c r="Q27" s="166">
        <v>9</v>
      </c>
      <c r="R27" s="489"/>
      <c r="S27" s="489"/>
      <c r="T27" s="489"/>
      <c r="U27" s="489"/>
      <c r="V27" s="490"/>
      <c r="W27" s="142">
        <f t="shared" si="8"/>
        <v>3</v>
      </c>
      <c r="X27" s="305" t="s">
        <v>83</v>
      </c>
      <c r="Y27" s="465">
        <f t="shared" si="9"/>
        <v>0</v>
      </c>
      <c r="Z27" s="466"/>
      <c r="AA27" s="148"/>
      <c r="AB27" s="467" t="str">
        <f>B21</f>
        <v>Vostracký Adam</v>
      </c>
      <c r="AC27" s="468"/>
      <c r="AD27" s="468"/>
      <c r="AE27" s="468"/>
      <c r="AF27" s="469"/>
    </row>
    <row r="28" spans="1:32">
      <c r="A28" s="470"/>
      <c r="B28" s="471"/>
      <c r="C28" s="144">
        <v>0</v>
      </c>
      <c r="D28" s="307">
        <v>2</v>
      </c>
      <c r="E28" s="513" t="str">
        <f>B19</f>
        <v>Teslíková Alžběta</v>
      </c>
      <c r="F28" s="514"/>
      <c r="G28" s="514"/>
      <c r="H28" s="515"/>
      <c r="I28" s="307">
        <v>4</v>
      </c>
      <c r="J28" s="513" t="str">
        <f>B21</f>
        <v>Vostracký Adam</v>
      </c>
      <c r="K28" s="514"/>
      <c r="L28" s="514"/>
      <c r="M28" s="514"/>
      <c r="N28" s="516"/>
      <c r="O28" s="163">
        <v>4</v>
      </c>
      <c r="P28" s="306">
        <v>5</v>
      </c>
      <c r="Q28" s="306">
        <v>11</v>
      </c>
      <c r="R28" s="476"/>
      <c r="S28" s="476"/>
      <c r="T28" s="476"/>
      <c r="U28" s="476"/>
      <c r="V28" s="477"/>
      <c r="W28" s="146">
        <f t="shared" si="8"/>
        <v>3</v>
      </c>
      <c r="X28" s="307" t="s">
        <v>83</v>
      </c>
      <c r="Y28" s="478">
        <f t="shared" si="9"/>
        <v>0</v>
      </c>
      <c r="Z28" s="479"/>
      <c r="AA28" s="149"/>
      <c r="AB28" s="480" t="str">
        <f>B18</f>
        <v>Toucha Vojtěch</v>
      </c>
      <c r="AC28" s="481"/>
      <c r="AD28" s="481"/>
      <c r="AE28" s="481"/>
      <c r="AF28" s="482"/>
    </row>
    <row r="29" spans="1:32" ht="16.5" thickBot="1">
      <c r="A29" s="496"/>
      <c r="B29" s="497"/>
      <c r="C29" s="150">
        <v>0</v>
      </c>
      <c r="D29" s="151">
        <v>3</v>
      </c>
      <c r="E29" s="521" t="str">
        <f>B20</f>
        <v>Liksomerová Štěpánka</v>
      </c>
      <c r="F29" s="522"/>
      <c r="G29" s="522"/>
      <c r="H29" s="523"/>
      <c r="I29" s="151">
        <v>1</v>
      </c>
      <c r="J29" s="521" t="str">
        <f>B18</f>
        <v>Toucha Vojtěch</v>
      </c>
      <c r="K29" s="522"/>
      <c r="L29" s="522"/>
      <c r="M29" s="522"/>
      <c r="N29" s="524"/>
      <c r="O29" s="167">
        <v>-4</v>
      </c>
      <c r="P29" s="310">
        <v>-1</v>
      </c>
      <c r="Q29" s="310">
        <v>-5</v>
      </c>
      <c r="R29" s="502"/>
      <c r="S29" s="502"/>
      <c r="T29" s="502"/>
      <c r="U29" s="502"/>
      <c r="V29" s="503"/>
      <c r="W29" s="214">
        <f t="shared" si="8"/>
        <v>0</v>
      </c>
      <c r="X29" s="309" t="s">
        <v>83</v>
      </c>
      <c r="Y29" s="491">
        <f t="shared" si="9"/>
        <v>3</v>
      </c>
      <c r="Z29" s="492"/>
      <c r="AA29" s="152"/>
      <c r="AB29" s="493" t="str">
        <f>B19</f>
        <v>Teslíková Alžběta</v>
      </c>
      <c r="AC29" s="494"/>
      <c r="AD29" s="494"/>
      <c r="AE29" s="494"/>
      <c r="AF29" s="495"/>
    </row>
    <row r="30" spans="1:32" ht="117" customHeight="1" thickTop="1" thickBot="1">
      <c r="A30" s="155"/>
      <c r="B30" s="155"/>
      <c r="C30" s="156"/>
      <c r="D30" s="287"/>
      <c r="E30" s="156"/>
      <c r="F30" s="156"/>
      <c r="G30" s="156"/>
      <c r="H30" s="156"/>
      <c r="I30" s="287"/>
      <c r="J30" s="156"/>
      <c r="K30" s="156"/>
      <c r="L30" s="156"/>
      <c r="M30" s="156"/>
      <c r="N30" s="156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157"/>
      <c r="AB30" s="158"/>
      <c r="AC30" s="158"/>
      <c r="AD30" s="158"/>
      <c r="AE30" s="158"/>
      <c r="AF30" s="158"/>
    </row>
    <row r="31" spans="1:32" ht="26.45" customHeight="1" thickTop="1" thickBot="1">
      <c r="A31" s="406" t="s">
        <v>72</v>
      </c>
      <c r="B31" s="407"/>
      <c r="C31" s="407"/>
      <c r="D31" s="407"/>
      <c r="E31" s="408" t="s">
        <v>94</v>
      </c>
      <c r="F31" s="409"/>
      <c r="G31" s="410">
        <f>Preslist!C4</f>
        <v>45584</v>
      </c>
      <c r="H31" s="411"/>
      <c r="I31" s="411"/>
      <c r="J31" s="412"/>
      <c r="K31" s="413" t="s">
        <v>222</v>
      </c>
      <c r="L31" s="414"/>
      <c r="M31" s="414"/>
      <c r="N31" s="414"/>
      <c r="O31" s="415"/>
      <c r="P31" s="531" t="s">
        <v>74</v>
      </c>
      <c r="Q31" s="532"/>
      <c r="R31" s="532"/>
      <c r="S31" s="418" t="s">
        <v>154</v>
      </c>
      <c r="T31" s="417"/>
      <c r="U31" s="417"/>
      <c r="V31" s="417"/>
      <c r="W31" s="417"/>
      <c r="X31" s="417"/>
      <c r="Y31" s="419"/>
      <c r="Z31" s="391" t="s">
        <v>75</v>
      </c>
      <c r="AA31" s="391"/>
      <c r="AB31" s="391"/>
      <c r="AC31" s="287"/>
      <c r="AD31" s="392"/>
      <c r="AE31" s="392"/>
      <c r="AF31" s="393"/>
    </row>
    <row r="32" spans="1:32" ht="25.5" thickTop="1" thickBot="1">
      <c r="A32" s="103" t="s">
        <v>76</v>
      </c>
      <c r="B32" s="394" t="s">
        <v>9</v>
      </c>
      <c r="C32" s="395"/>
      <c r="D32" s="395"/>
      <c r="E32" s="395"/>
      <c r="F32" s="395"/>
      <c r="G32" s="395"/>
      <c r="H32" s="395" t="s">
        <v>77</v>
      </c>
      <c r="I32" s="396"/>
      <c r="J32" s="397">
        <f>A33</f>
        <v>83</v>
      </c>
      <c r="K32" s="397"/>
      <c r="L32" s="397"/>
      <c r="M32" s="398">
        <f>A34</f>
        <v>88</v>
      </c>
      <c r="N32" s="397"/>
      <c r="O32" s="399"/>
      <c r="P32" s="397">
        <f>A35</f>
        <v>86</v>
      </c>
      <c r="Q32" s="397"/>
      <c r="R32" s="397"/>
      <c r="S32" s="398">
        <f>A36</f>
        <v>92</v>
      </c>
      <c r="T32" s="397"/>
      <c r="U32" s="397"/>
      <c r="V32" s="397"/>
      <c r="W32" s="400"/>
      <c r="X32" s="401" t="s">
        <v>78</v>
      </c>
      <c r="Y32" s="402"/>
      <c r="Z32" s="288" t="s">
        <v>79</v>
      </c>
      <c r="AA32" s="105" t="s">
        <v>80</v>
      </c>
      <c r="AB32" s="403" t="s">
        <v>81</v>
      </c>
      <c r="AC32" s="404"/>
      <c r="AD32" s="405"/>
      <c r="AE32" s="106" t="s">
        <v>82</v>
      </c>
      <c r="AF32" s="107" t="s">
        <v>79</v>
      </c>
    </row>
    <row r="33" spans="1:33" ht="21" thickTop="1">
      <c r="A33" s="108">
        <v>83</v>
      </c>
      <c r="B33" s="535" t="str">
        <f>VLOOKUP(A33,Preslist!A6:D121,3)</f>
        <v>Mohelnická Adéla</v>
      </c>
      <c r="C33" s="535"/>
      <c r="D33" s="535"/>
      <c r="E33" s="535"/>
      <c r="F33" s="535"/>
      <c r="G33" s="535"/>
      <c r="H33" s="432" t="str">
        <f>VLOOKUP(A33,Preslist!A$6:D$91,4)</f>
        <v>TJ Sokol Horní Bělá</v>
      </c>
      <c r="I33" s="433"/>
      <c r="J33" s="391"/>
      <c r="K33" s="391"/>
      <c r="L33" s="391"/>
      <c r="M33" s="295">
        <f>W42</f>
        <v>2</v>
      </c>
      <c r="N33" s="296" t="s">
        <v>83</v>
      </c>
      <c r="O33" s="111">
        <f>Y42</f>
        <v>3</v>
      </c>
      <c r="P33" s="296">
        <f>Y44</f>
        <v>1</v>
      </c>
      <c r="Q33" s="296" t="s">
        <v>83</v>
      </c>
      <c r="R33" s="296">
        <f>W44</f>
        <v>3</v>
      </c>
      <c r="S33" s="434">
        <f>W39</f>
        <v>3</v>
      </c>
      <c r="T33" s="435"/>
      <c r="U33" s="296" t="s">
        <v>83</v>
      </c>
      <c r="V33" s="435">
        <f>Y39</f>
        <v>0</v>
      </c>
      <c r="W33" s="436"/>
      <c r="X33" s="420">
        <f>COUNTIF(M33,"=3")+COUNTIF(P33,"=3")+COUNTIF(S33,"=3")</f>
        <v>1</v>
      </c>
      <c r="Y33" s="421"/>
      <c r="Z33" s="112">
        <f>COUNTIF(O33,"=3")+COUNTIF(R33,"=3")+COUNTIF(V33,"=3")</f>
        <v>2</v>
      </c>
      <c r="AA33" s="113">
        <v>0</v>
      </c>
      <c r="AB33" s="289">
        <f>M33+P33+S33</f>
        <v>6</v>
      </c>
      <c r="AC33" s="296" t="s">
        <v>83</v>
      </c>
      <c r="AD33" s="297">
        <f>O33+R33+V33</f>
        <v>6</v>
      </c>
      <c r="AE33" s="114">
        <f>X33*2+Z33*1</f>
        <v>4</v>
      </c>
      <c r="AF33" s="115">
        <v>2</v>
      </c>
      <c r="AG33" s="317" t="s">
        <v>223</v>
      </c>
    </row>
    <row r="34" spans="1:33" ht="20.25">
      <c r="A34" s="116">
        <v>88</v>
      </c>
      <c r="B34" s="422" t="str">
        <f>VLOOKUP(A34,Preslist!A7:D122,3)</f>
        <v>Babka Kryštof</v>
      </c>
      <c r="C34" s="422"/>
      <c r="D34" s="422"/>
      <c r="E34" s="422"/>
      <c r="F34" s="422"/>
      <c r="G34" s="422"/>
      <c r="H34" s="423" t="str">
        <f>VLOOKUP(A34,Preslist!A$6:D$110,4)</f>
        <v>TJ Sokol Plzeň V.</v>
      </c>
      <c r="I34" s="424"/>
      <c r="J34" s="294">
        <f>Y42</f>
        <v>3</v>
      </c>
      <c r="K34" s="291" t="s">
        <v>83</v>
      </c>
      <c r="L34" s="292">
        <f>W42</f>
        <v>2</v>
      </c>
      <c r="M34" s="425"/>
      <c r="N34" s="426"/>
      <c r="O34" s="427"/>
      <c r="P34" s="291">
        <f>W40</f>
        <v>0</v>
      </c>
      <c r="Q34" s="291" t="s">
        <v>83</v>
      </c>
      <c r="R34" s="291">
        <f>Y40</f>
        <v>3</v>
      </c>
      <c r="S34" s="425">
        <f>W43</f>
        <v>0</v>
      </c>
      <c r="T34" s="426"/>
      <c r="U34" s="291" t="s">
        <v>83</v>
      </c>
      <c r="V34" s="426">
        <f>Y43</f>
        <v>3</v>
      </c>
      <c r="W34" s="428"/>
      <c r="X34" s="429">
        <f>COUNTIF(J34,"=3")+COUNTIF(P34,"=3")+COUNTIF(S34,"=3")</f>
        <v>1</v>
      </c>
      <c r="Y34" s="430"/>
      <c r="Z34" s="120">
        <f>COUNTIF(L34,"=3")+COUNTIF(R34,"=3")+COUNTIF(V34,"=3")</f>
        <v>2</v>
      </c>
      <c r="AA34" s="121">
        <v>0</v>
      </c>
      <c r="AB34" s="294">
        <v>3</v>
      </c>
      <c r="AC34" s="291" t="s">
        <v>83</v>
      </c>
      <c r="AD34" s="293">
        <v>8</v>
      </c>
      <c r="AE34" s="122">
        <f t="shared" ref="AE34:AE36" si="10">X34*2+Z34*1</f>
        <v>4</v>
      </c>
      <c r="AF34" s="123">
        <v>4</v>
      </c>
      <c r="AG34" s="317" t="s">
        <v>227</v>
      </c>
    </row>
    <row r="35" spans="1:33" ht="20.25">
      <c r="A35" s="116">
        <v>86</v>
      </c>
      <c r="B35" s="530" t="str">
        <f>VLOOKUP(A35,Preslist!A8:D123,3)</f>
        <v>Klíma Václav</v>
      </c>
      <c r="C35" s="530"/>
      <c r="D35" s="530"/>
      <c r="E35" s="530"/>
      <c r="F35" s="530"/>
      <c r="G35" s="530"/>
      <c r="H35" s="423" t="str">
        <f>VLOOKUP(A35,Preslist!A$6:D$91,4)</f>
        <v>TJ Sokol Mirošov</v>
      </c>
      <c r="I35" s="424"/>
      <c r="J35" s="291">
        <f>W44</f>
        <v>3</v>
      </c>
      <c r="K35" s="291" t="s">
        <v>83</v>
      </c>
      <c r="L35" s="291">
        <f>Y44</f>
        <v>1</v>
      </c>
      <c r="M35" s="290">
        <f>Y40</f>
        <v>3</v>
      </c>
      <c r="N35" s="291" t="s">
        <v>83</v>
      </c>
      <c r="O35" s="292">
        <f>W40</f>
        <v>0</v>
      </c>
      <c r="P35" s="426"/>
      <c r="Q35" s="426"/>
      <c r="R35" s="426"/>
      <c r="S35" s="425">
        <f>Y41</f>
        <v>3</v>
      </c>
      <c r="T35" s="426"/>
      <c r="U35" s="291" t="s">
        <v>83</v>
      </c>
      <c r="V35" s="426">
        <f>W41</f>
        <v>0</v>
      </c>
      <c r="W35" s="428"/>
      <c r="X35" s="429">
        <f>COUNTIF(J35,"=3")+COUNTIF(M35,"=3")+COUNTIF(S35,"=3")</f>
        <v>3</v>
      </c>
      <c r="Y35" s="430"/>
      <c r="Z35" s="120">
        <f>COUNTIF(L35,"=3")+COUNTIF(O35,"=3")+COUNTIF(V35,"=3")</f>
        <v>0</v>
      </c>
      <c r="AA35" s="121">
        <v>0</v>
      </c>
      <c r="AB35" s="294">
        <v>9</v>
      </c>
      <c r="AC35" s="291" t="s">
        <v>83</v>
      </c>
      <c r="AD35" s="293">
        <v>1</v>
      </c>
      <c r="AE35" s="122">
        <f t="shared" si="10"/>
        <v>6</v>
      </c>
      <c r="AF35" s="123">
        <v>1</v>
      </c>
      <c r="AG35" s="317"/>
    </row>
    <row r="36" spans="1:33" ht="21" thickBot="1">
      <c r="A36" s="116">
        <v>92</v>
      </c>
      <c r="B36" s="530" t="str">
        <f>VLOOKUP(A36,Preslist!A9:D124,3)</f>
        <v>Špác Šimon</v>
      </c>
      <c r="C36" s="530"/>
      <c r="D36" s="530"/>
      <c r="E36" s="530"/>
      <c r="F36" s="530"/>
      <c r="G36" s="530"/>
      <c r="H36" s="423" t="str">
        <f>VLOOKUP(A36,Preslist!A$6:D$101,4)</f>
        <v>TJ Sokol Skomelno</v>
      </c>
      <c r="I36" s="424"/>
      <c r="J36" s="299">
        <f>Y39</f>
        <v>0</v>
      </c>
      <c r="K36" s="299" t="s">
        <v>83</v>
      </c>
      <c r="L36" s="299">
        <f>W39</f>
        <v>3</v>
      </c>
      <c r="M36" s="298">
        <f>Y43</f>
        <v>3</v>
      </c>
      <c r="N36" s="299" t="s">
        <v>83</v>
      </c>
      <c r="O36" s="129">
        <f>W43</f>
        <v>0</v>
      </c>
      <c r="P36" s="299">
        <f>W41</f>
        <v>0</v>
      </c>
      <c r="Q36" s="299" t="s">
        <v>83</v>
      </c>
      <c r="R36" s="299">
        <f>Y41</f>
        <v>3</v>
      </c>
      <c r="S36" s="440"/>
      <c r="T36" s="441"/>
      <c r="U36" s="441"/>
      <c r="V36" s="441"/>
      <c r="W36" s="442"/>
      <c r="X36" s="443">
        <f>COUNTIF(J36,"=3")+COUNTIF(M36,"=3")+COUNTIF(P36,"=3")</f>
        <v>1</v>
      </c>
      <c r="Y36" s="444"/>
      <c r="Z36" s="130">
        <f>COUNTIF(L36,"=3")+COUNTIF(O36,"=3")+COUNTIF(R36,"=3")</f>
        <v>2</v>
      </c>
      <c r="AA36" s="131">
        <v>0</v>
      </c>
      <c r="AB36" s="301">
        <f t="shared" ref="AB36" si="11">M36+P36+S36</f>
        <v>3</v>
      </c>
      <c r="AC36" s="299" t="s">
        <v>83</v>
      </c>
      <c r="AD36" s="300">
        <v>6</v>
      </c>
      <c r="AE36" s="132">
        <f t="shared" si="10"/>
        <v>4</v>
      </c>
      <c r="AF36" s="133">
        <v>3</v>
      </c>
      <c r="AG36" s="317" t="s">
        <v>196</v>
      </c>
    </row>
    <row r="37" spans="1:33" ht="21.75" thickTop="1" thickBot="1">
      <c r="A37" s="445" t="s">
        <v>84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7"/>
    </row>
    <row r="38" spans="1:33" ht="17.25" thickTop="1" thickBot="1">
      <c r="A38" s="448" t="s">
        <v>85</v>
      </c>
      <c r="B38" s="417"/>
      <c r="C38" s="134" t="s">
        <v>86</v>
      </c>
      <c r="D38" s="448" t="s">
        <v>87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49"/>
      <c r="O38" s="135" t="s">
        <v>88</v>
      </c>
      <c r="P38" s="304" t="s">
        <v>89</v>
      </c>
      <c r="Q38" s="304" t="s">
        <v>90</v>
      </c>
      <c r="R38" s="463" t="s">
        <v>91</v>
      </c>
      <c r="S38" s="463"/>
      <c r="T38" s="463" t="s">
        <v>78</v>
      </c>
      <c r="U38" s="463"/>
      <c r="V38" s="464"/>
      <c r="W38" s="417" t="s">
        <v>92</v>
      </c>
      <c r="X38" s="417"/>
      <c r="Y38" s="391"/>
      <c r="Z38" s="391"/>
      <c r="AA38" s="448" t="s">
        <v>93</v>
      </c>
      <c r="AB38" s="417"/>
      <c r="AC38" s="417"/>
      <c r="AD38" s="417"/>
      <c r="AE38" s="417"/>
      <c r="AF38" s="449"/>
    </row>
    <row r="39" spans="1:33" ht="16.5" thickTop="1">
      <c r="A39" s="450"/>
      <c r="B39" s="451"/>
      <c r="C39" s="137">
        <v>0</v>
      </c>
      <c r="D39" s="303">
        <v>1</v>
      </c>
      <c r="E39" s="509" t="str">
        <f>B33</f>
        <v>Mohelnická Adéla</v>
      </c>
      <c r="F39" s="510"/>
      <c r="G39" s="510"/>
      <c r="H39" s="511"/>
      <c r="I39" s="303">
        <v>4</v>
      </c>
      <c r="J39" s="509" t="str">
        <f>B36</f>
        <v>Špác Šimon</v>
      </c>
      <c r="K39" s="510"/>
      <c r="L39" s="510"/>
      <c r="M39" s="510"/>
      <c r="N39" s="512"/>
      <c r="O39" s="159">
        <v>2</v>
      </c>
      <c r="P39" s="302">
        <v>5</v>
      </c>
      <c r="Q39" s="302">
        <v>7</v>
      </c>
      <c r="R39" s="456"/>
      <c r="S39" s="456"/>
      <c r="T39" s="456"/>
      <c r="U39" s="456"/>
      <c r="V39" s="457"/>
      <c r="W39" s="215">
        <f>COUNTIF(O39:V39,"&gt;0")</f>
        <v>3</v>
      </c>
      <c r="X39" s="303" t="s">
        <v>83</v>
      </c>
      <c r="Y39" s="458">
        <f>COUNTIF(O39:V39,"&lt;0")</f>
        <v>0</v>
      </c>
      <c r="Z39" s="459"/>
      <c r="AA39" s="139"/>
      <c r="AB39" s="460" t="str">
        <f>B35</f>
        <v>Klíma Václav</v>
      </c>
      <c r="AC39" s="461"/>
      <c r="AD39" s="461"/>
      <c r="AE39" s="461"/>
      <c r="AF39" s="462"/>
    </row>
    <row r="40" spans="1:33">
      <c r="A40" s="483"/>
      <c r="B40" s="484"/>
      <c r="C40" s="140">
        <v>0</v>
      </c>
      <c r="D40" s="305">
        <v>2</v>
      </c>
      <c r="E40" s="517" t="str">
        <f>B34</f>
        <v>Babka Kryštof</v>
      </c>
      <c r="F40" s="518"/>
      <c r="G40" s="518"/>
      <c r="H40" s="519"/>
      <c r="I40" s="305">
        <v>3</v>
      </c>
      <c r="J40" s="517" t="str">
        <f>B35</f>
        <v>Klíma Václav</v>
      </c>
      <c r="K40" s="518"/>
      <c r="L40" s="518"/>
      <c r="M40" s="518"/>
      <c r="N40" s="520"/>
      <c r="O40" s="161">
        <v>-4</v>
      </c>
      <c r="P40" s="308">
        <v>-6</v>
      </c>
      <c r="Q40" s="308">
        <v>-11</v>
      </c>
      <c r="R40" s="489"/>
      <c r="S40" s="489"/>
      <c r="T40" s="489"/>
      <c r="U40" s="489"/>
      <c r="V40" s="490"/>
      <c r="W40" s="142">
        <f t="shared" ref="W40:W44" si="12">COUNTIF(O40:V40,"&gt;0")</f>
        <v>0</v>
      </c>
      <c r="X40" s="305" t="s">
        <v>83</v>
      </c>
      <c r="Y40" s="465">
        <f t="shared" ref="Y40:Y44" si="13">COUNTIF(O40:V40,"&lt;0")</f>
        <v>3</v>
      </c>
      <c r="Z40" s="466"/>
      <c r="AA40" s="143"/>
      <c r="AB40" s="467" t="str">
        <f>B33</f>
        <v>Mohelnická Adéla</v>
      </c>
      <c r="AC40" s="468"/>
      <c r="AD40" s="468"/>
      <c r="AE40" s="468"/>
      <c r="AF40" s="469"/>
    </row>
    <row r="41" spans="1:33">
      <c r="A41" s="470"/>
      <c r="B41" s="471"/>
      <c r="C41" s="144">
        <v>0</v>
      </c>
      <c r="D41" s="307">
        <v>4</v>
      </c>
      <c r="E41" s="513" t="str">
        <f>B36</f>
        <v>Špác Šimon</v>
      </c>
      <c r="F41" s="514"/>
      <c r="G41" s="514"/>
      <c r="H41" s="515"/>
      <c r="I41" s="307">
        <v>3</v>
      </c>
      <c r="J41" s="513" t="str">
        <f>B35</f>
        <v>Klíma Václav</v>
      </c>
      <c r="K41" s="514"/>
      <c r="L41" s="514"/>
      <c r="M41" s="514"/>
      <c r="N41" s="516"/>
      <c r="O41" s="163">
        <v>-11</v>
      </c>
      <c r="P41" s="306">
        <v>-6</v>
      </c>
      <c r="Q41" s="306">
        <v>-5</v>
      </c>
      <c r="R41" s="476"/>
      <c r="S41" s="476"/>
      <c r="T41" s="476"/>
      <c r="U41" s="476"/>
      <c r="V41" s="477"/>
      <c r="W41" s="146">
        <f t="shared" si="12"/>
        <v>0</v>
      </c>
      <c r="X41" s="307" t="s">
        <v>83</v>
      </c>
      <c r="Y41" s="478">
        <f t="shared" si="13"/>
        <v>3</v>
      </c>
      <c r="Z41" s="479"/>
      <c r="AA41" s="147"/>
      <c r="AB41" s="480" t="str">
        <f>B34</f>
        <v>Babka Kryštof</v>
      </c>
      <c r="AC41" s="481"/>
      <c r="AD41" s="481"/>
      <c r="AE41" s="481"/>
      <c r="AF41" s="482"/>
    </row>
    <row r="42" spans="1:33">
      <c r="A42" s="483"/>
      <c r="B42" s="484"/>
      <c r="C42" s="140">
        <v>0</v>
      </c>
      <c r="D42" s="305">
        <v>1</v>
      </c>
      <c r="E42" s="517" t="str">
        <f>B33</f>
        <v>Mohelnická Adéla</v>
      </c>
      <c r="F42" s="518"/>
      <c r="G42" s="518"/>
      <c r="H42" s="519"/>
      <c r="I42" s="305">
        <v>2</v>
      </c>
      <c r="J42" s="517" t="str">
        <f>B34</f>
        <v>Babka Kryštof</v>
      </c>
      <c r="K42" s="518"/>
      <c r="L42" s="518"/>
      <c r="M42" s="518"/>
      <c r="N42" s="520"/>
      <c r="O42" s="165">
        <v>9</v>
      </c>
      <c r="P42" s="166">
        <v>-7</v>
      </c>
      <c r="Q42" s="166">
        <v>-4</v>
      </c>
      <c r="R42" s="489">
        <v>5</v>
      </c>
      <c r="S42" s="489"/>
      <c r="T42" s="489">
        <v>-9</v>
      </c>
      <c r="U42" s="489"/>
      <c r="V42" s="490"/>
      <c r="W42" s="142">
        <f t="shared" si="12"/>
        <v>2</v>
      </c>
      <c r="X42" s="305" t="s">
        <v>83</v>
      </c>
      <c r="Y42" s="465">
        <f t="shared" si="13"/>
        <v>3</v>
      </c>
      <c r="Z42" s="466"/>
      <c r="AA42" s="148"/>
      <c r="AB42" s="467" t="str">
        <f>B36</f>
        <v>Špác Šimon</v>
      </c>
      <c r="AC42" s="468"/>
      <c r="AD42" s="468"/>
      <c r="AE42" s="468"/>
      <c r="AF42" s="469"/>
    </row>
    <row r="43" spans="1:33">
      <c r="A43" s="470"/>
      <c r="B43" s="471"/>
      <c r="C43" s="144">
        <v>0</v>
      </c>
      <c r="D43" s="307">
        <v>2</v>
      </c>
      <c r="E43" s="513" t="str">
        <f>B34</f>
        <v>Babka Kryštof</v>
      </c>
      <c r="F43" s="514"/>
      <c r="G43" s="514"/>
      <c r="H43" s="515"/>
      <c r="I43" s="307">
        <v>4</v>
      </c>
      <c r="J43" s="513" t="str">
        <f>B36</f>
        <v>Špác Šimon</v>
      </c>
      <c r="K43" s="514"/>
      <c r="L43" s="514"/>
      <c r="M43" s="514"/>
      <c r="N43" s="516"/>
      <c r="O43" s="163">
        <v>-7</v>
      </c>
      <c r="P43" s="306">
        <v>-8</v>
      </c>
      <c r="Q43" s="306">
        <v>-5</v>
      </c>
      <c r="R43" s="476"/>
      <c r="S43" s="476"/>
      <c r="T43" s="476"/>
      <c r="U43" s="476"/>
      <c r="V43" s="477"/>
      <c r="W43" s="146">
        <f t="shared" si="12"/>
        <v>0</v>
      </c>
      <c r="X43" s="307" t="s">
        <v>83</v>
      </c>
      <c r="Y43" s="478">
        <f t="shared" si="13"/>
        <v>3</v>
      </c>
      <c r="Z43" s="479"/>
      <c r="AA43" s="149"/>
      <c r="AB43" s="480" t="str">
        <f>B33</f>
        <v>Mohelnická Adéla</v>
      </c>
      <c r="AC43" s="481"/>
      <c r="AD43" s="481"/>
      <c r="AE43" s="481"/>
      <c r="AF43" s="482"/>
    </row>
    <row r="44" spans="1:33" ht="16.5" thickBot="1">
      <c r="A44" s="496"/>
      <c r="B44" s="497"/>
      <c r="C44" s="150">
        <v>0</v>
      </c>
      <c r="D44" s="151">
        <v>3</v>
      </c>
      <c r="E44" s="521" t="str">
        <f>B35</f>
        <v>Klíma Václav</v>
      </c>
      <c r="F44" s="522"/>
      <c r="G44" s="522"/>
      <c r="H44" s="523"/>
      <c r="I44" s="151">
        <v>1</v>
      </c>
      <c r="J44" s="521" t="str">
        <f>B33</f>
        <v>Mohelnická Adéla</v>
      </c>
      <c r="K44" s="522"/>
      <c r="L44" s="522"/>
      <c r="M44" s="522"/>
      <c r="N44" s="524"/>
      <c r="O44" s="167">
        <v>10</v>
      </c>
      <c r="P44" s="310">
        <v>9</v>
      </c>
      <c r="Q44" s="310">
        <v>-7</v>
      </c>
      <c r="R44" s="502">
        <v>7</v>
      </c>
      <c r="S44" s="502"/>
      <c r="T44" s="502"/>
      <c r="U44" s="502"/>
      <c r="V44" s="503"/>
      <c r="W44" s="214">
        <f t="shared" si="12"/>
        <v>3</v>
      </c>
      <c r="X44" s="309" t="s">
        <v>83</v>
      </c>
      <c r="Y44" s="491">
        <f t="shared" si="13"/>
        <v>1</v>
      </c>
      <c r="Z44" s="492"/>
      <c r="AA44" s="152"/>
      <c r="AB44" s="493" t="str">
        <f>B34</f>
        <v>Babka Kryštof</v>
      </c>
      <c r="AC44" s="494"/>
      <c r="AD44" s="494"/>
      <c r="AE44" s="494"/>
      <c r="AF44" s="495"/>
    </row>
    <row r="45" spans="1:33" ht="37.5" customHeight="1" thickTop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5"/>
      <c r="AF45" s="287"/>
    </row>
    <row r="46" spans="1:33" ht="26.45" customHeight="1" thickTop="1" thickBot="1">
      <c r="A46" s="406" t="s">
        <v>72</v>
      </c>
      <c r="B46" s="407"/>
      <c r="C46" s="407"/>
      <c r="D46" s="407"/>
      <c r="E46" s="408" t="s">
        <v>95</v>
      </c>
      <c r="F46" s="409"/>
      <c r="G46" s="410">
        <f>Preslist!C4</f>
        <v>45584</v>
      </c>
      <c r="H46" s="411"/>
      <c r="I46" s="411"/>
      <c r="J46" s="412"/>
      <c r="K46" s="413" t="s">
        <v>222</v>
      </c>
      <c r="L46" s="414"/>
      <c r="M46" s="414"/>
      <c r="N46" s="414"/>
      <c r="O46" s="415"/>
      <c r="P46" s="531" t="s">
        <v>74</v>
      </c>
      <c r="Q46" s="532"/>
      <c r="R46" s="532"/>
      <c r="S46" s="418" t="s">
        <v>154</v>
      </c>
      <c r="T46" s="417"/>
      <c r="U46" s="417"/>
      <c r="V46" s="417"/>
      <c r="W46" s="417"/>
      <c r="X46" s="417"/>
      <c r="Y46" s="419"/>
      <c r="Z46" s="391" t="s">
        <v>75</v>
      </c>
      <c r="AA46" s="391"/>
      <c r="AB46" s="391"/>
      <c r="AC46" s="287"/>
      <c r="AD46" s="392"/>
      <c r="AE46" s="392"/>
      <c r="AF46" s="393"/>
    </row>
    <row r="47" spans="1:33" ht="25.5" thickTop="1" thickBot="1">
      <c r="A47" s="103" t="s">
        <v>76</v>
      </c>
      <c r="B47" s="394" t="s">
        <v>9</v>
      </c>
      <c r="C47" s="395"/>
      <c r="D47" s="395"/>
      <c r="E47" s="395"/>
      <c r="F47" s="395"/>
      <c r="G47" s="395"/>
      <c r="H47" s="395" t="s">
        <v>77</v>
      </c>
      <c r="I47" s="396"/>
      <c r="J47" s="397">
        <f>A48</f>
        <v>84</v>
      </c>
      <c r="K47" s="397"/>
      <c r="L47" s="397"/>
      <c r="M47" s="398">
        <f>A49</f>
        <v>91</v>
      </c>
      <c r="N47" s="397"/>
      <c r="O47" s="399"/>
      <c r="P47" s="397">
        <f>A50</f>
        <v>85</v>
      </c>
      <c r="Q47" s="397"/>
      <c r="R47" s="397"/>
      <c r="S47" s="398">
        <f>A51</f>
        <v>95</v>
      </c>
      <c r="T47" s="397"/>
      <c r="U47" s="397"/>
      <c r="V47" s="397"/>
      <c r="W47" s="400"/>
      <c r="X47" s="401" t="s">
        <v>78</v>
      </c>
      <c r="Y47" s="402"/>
      <c r="Z47" s="288" t="s">
        <v>79</v>
      </c>
      <c r="AA47" s="105" t="s">
        <v>80</v>
      </c>
      <c r="AB47" s="403" t="s">
        <v>81</v>
      </c>
      <c r="AC47" s="404"/>
      <c r="AD47" s="405"/>
      <c r="AE47" s="106" t="s">
        <v>82</v>
      </c>
      <c r="AF47" s="107" t="s">
        <v>79</v>
      </c>
    </row>
    <row r="48" spans="1:33" ht="21" thickTop="1">
      <c r="A48" s="108">
        <v>84</v>
      </c>
      <c r="B48" s="431" t="str">
        <f>VLOOKUP(A48,Preslist!A6:D136,3)</f>
        <v>Vašica Štěpán</v>
      </c>
      <c r="C48" s="431"/>
      <c r="D48" s="431"/>
      <c r="E48" s="431"/>
      <c r="F48" s="431"/>
      <c r="G48" s="431"/>
      <c r="H48" s="432" t="str">
        <f>VLOOKUP(A48,Preslist!A$6:D$91,4)</f>
        <v>TJ Sokol Plzeň V.</v>
      </c>
      <c r="I48" s="433"/>
      <c r="J48" s="391"/>
      <c r="K48" s="391"/>
      <c r="L48" s="391"/>
      <c r="M48" s="295">
        <f>W57</f>
        <v>3</v>
      </c>
      <c r="N48" s="296" t="s">
        <v>83</v>
      </c>
      <c r="O48" s="111">
        <f>Y57</f>
        <v>0</v>
      </c>
      <c r="P48" s="296">
        <f>Y59</f>
        <v>0</v>
      </c>
      <c r="Q48" s="296" t="s">
        <v>83</v>
      </c>
      <c r="R48" s="296">
        <f>W59</f>
        <v>3</v>
      </c>
      <c r="S48" s="434">
        <f>W54</f>
        <v>3</v>
      </c>
      <c r="T48" s="435"/>
      <c r="U48" s="296" t="s">
        <v>83</v>
      </c>
      <c r="V48" s="435">
        <f>Y54</f>
        <v>0</v>
      </c>
      <c r="W48" s="436"/>
      <c r="X48" s="420">
        <f>COUNTIF(M48,"=3")+COUNTIF(P48,"=3")+COUNTIF(S48,"=3")</f>
        <v>2</v>
      </c>
      <c r="Y48" s="421"/>
      <c r="Z48" s="112">
        <f>COUNTIF(O48,"=3")+COUNTIF(R48,"=3")+COUNTIF(V48,"=3")</f>
        <v>1</v>
      </c>
      <c r="AA48" s="113">
        <v>0</v>
      </c>
      <c r="AB48" s="289">
        <f>M48+P48+S48</f>
        <v>6</v>
      </c>
      <c r="AC48" s="296" t="s">
        <v>83</v>
      </c>
      <c r="AD48" s="297">
        <f>O48+R48+V48</f>
        <v>3</v>
      </c>
      <c r="AE48" s="114">
        <f>X48*2+Z48*1</f>
        <v>5</v>
      </c>
      <c r="AF48" s="115">
        <v>2</v>
      </c>
    </row>
    <row r="49" spans="1:32" ht="20.25">
      <c r="A49" s="116">
        <v>91</v>
      </c>
      <c r="B49" s="422" t="str">
        <f>VLOOKUP(A49,Preslist!A7:D137,3)</f>
        <v>Reitharová Veronika</v>
      </c>
      <c r="C49" s="422"/>
      <c r="D49" s="422"/>
      <c r="E49" s="422"/>
      <c r="F49" s="422"/>
      <c r="G49" s="422"/>
      <c r="H49" s="423" t="str">
        <f>VLOOKUP(A49,Preslist!A$6:D$101,4)</f>
        <v>TJ Sokol Domažlice</v>
      </c>
      <c r="I49" s="424"/>
      <c r="J49" s="294">
        <f>Y57</f>
        <v>0</v>
      </c>
      <c r="K49" s="291" t="s">
        <v>83</v>
      </c>
      <c r="L49" s="292">
        <f>W57</f>
        <v>3</v>
      </c>
      <c r="M49" s="425"/>
      <c r="N49" s="426"/>
      <c r="O49" s="427"/>
      <c r="P49" s="291">
        <f>W55</f>
        <v>0</v>
      </c>
      <c r="Q49" s="291" t="s">
        <v>83</v>
      </c>
      <c r="R49" s="291">
        <f>Y55</f>
        <v>3</v>
      </c>
      <c r="S49" s="425">
        <f>W58</f>
        <v>3</v>
      </c>
      <c r="T49" s="426"/>
      <c r="U49" s="291" t="s">
        <v>83</v>
      </c>
      <c r="V49" s="426">
        <f>Y58</f>
        <v>0</v>
      </c>
      <c r="W49" s="428"/>
      <c r="X49" s="429">
        <f>COUNTIF(J49,"=3")+COUNTIF(P49,"=3")+COUNTIF(S49,"=3")</f>
        <v>1</v>
      </c>
      <c r="Y49" s="430"/>
      <c r="Z49" s="120">
        <f>COUNTIF(L49,"=3")+COUNTIF(R49,"=3")+COUNTIF(V49,"=3")</f>
        <v>2</v>
      </c>
      <c r="AA49" s="121">
        <v>0</v>
      </c>
      <c r="AB49" s="294">
        <f t="shared" ref="AB49:AB51" si="14">M49+P49+S49</f>
        <v>3</v>
      </c>
      <c r="AC49" s="291" t="s">
        <v>83</v>
      </c>
      <c r="AD49" s="293">
        <v>6</v>
      </c>
      <c r="AE49" s="122">
        <f t="shared" ref="AE49:AE51" si="15">X49*2+Z49*1</f>
        <v>4</v>
      </c>
      <c r="AF49" s="123">
        <v>3</v>
      </c>
    </row>
    <row r="50" spans="1:32" ht="20.25">
      <c r="A50" s="116">
        <v>85</v>
      </c>
      <c r="B50" s="422" t="str">
        <f>VLOOKUP(A50,Preslist!A8:D138,3)</f>
        <v>Karásek Jan</v>
      </c>
      <c r="C50" s="422"/>
      <c r="D50" s="422"/>
      <c r="E50" s="422"/>
      <c r="F50" s="422"/>
      <c r="G50" s="422"/>
      <c r="H50" s="423" t="str">
        <f>VLOOKUP(A50,Preslist!A$6:D$91,4)</f>
        <v>TJ Sokol Horní Bělá</v>
      </c>
      <c r="I50" s="424"/>
      <c r="J50" s="291">
        <f>W59</f>
        <v>3</v>
      </c>
      <c r="K50" s="291" t="s">
        <v>83</v>
      </c>
      <c r="L50" s="291">
        <f>Y59</f>
        <v>0</v>
      </c>
      <c r="M50" s="290">
        <f>Y55</f>
        <v>3</v>
      </c>
      <c r="N50" s="291" t="s">
        <v>83</v>
      </c>
      <c r="O50" s="292">
        <f>W55</f>
        <v>0</v>
      </c>
      <c r="P50" s="426"/>
      <c r="Q50" s="426"/>
      <c r="R50" s="426"/>
      <c r="S50" s="425">
        <f>Y56</f>
        <v>3</v>
      </c>
      <c r="T50" s="426"/>
      <c r="U50" s="291" t="s">
        <v>83</v>
      </c>
      <c r="V50" s="426">
        <f>W56</f>
        <v>0</v>
      </c>
      <c r="W50" s="428"/>
      <c r="X50" s="429">
        <f>COUNTIF(J50,"=3")+COUNTIF(M50,"=3")+COUNTIF(S50,"=3")</f>
        <v>3</v>
      </c>
      <c r="Y50" s="430"/>
      <c r="Z50" s="120">
        <f>COUNTIF(L50,"=3")+COUNTIF(O50,"=3")+COUNTIF(V50,"=3")</f>
        <v>0</v>
      </c>
      <c r="AA50" s="121">
        <v>0</v>
      </c>
      <c r="AB50" s="294">
        <v>9</v>
      </c>
      <c r="AC50" s="291" t="s">
        <v>83</v>
      </c>
      <c r="AD50" s="293">
        <f t="shared" ref="AD50" si="16">O50+R50+V50</f>
        <v>0</v>
      </c>
      <c r="AE50" s="122">
        <f t="shared" si="15"/>
        <v>6</v>
      </c>
      <c r="AF50" s="123">
        <v>1</v>
      </c>
    </row>
    <row r="51" spans="1:32" ht="21" thickBot="1">
      <c r="A51" s="116">
        <v>95</v>
      </c>
      <c r="B51" s="422" t="str">
        <f>VLOOKUP(A51,Preslist!A9:D139,3)</f>
        <v>Turek Tomáš</v>
      </c>
      <c r="C51" s="422"/>
      <c r="D51" s="422"/>
      <c r="E51" s="422"/>
      <c r="F51" s="422"/>
      <c r="G51" s="422"/>
      <c r="H51" s="423" t="str">
        <f>VLOOKUP(A51,Preslist!A$6:D$101,4)</f>
        <v>TJ Sokol Skomelno</v>
      </c>
      <c r="I51" s="424"/>
      <c r="J51" s="299">
        <f>Y54</f>
        <v>0</v>
      </c>
      <c r="K51" s="299" t="s">
        <v>83</v>
      </c>
      <c r="L51" s="299">
        <f>W54</f>
        <v>3</v>
      </c>
      <c r="M51" s="298">
        <f>Y58</f>
        <v>0</v>
      </c>
      <c r="N51" s="299" t="s">
        <v>83</v>
      </c>
      <c r="O51" s="129">
        <f>W58</f>
        <v>3</v>
      </c>
      <c r="P51" s="299">
        <f>W56</f>
        <v>0</v>
      </c>
      <c r="Q51" s="299" t="s">
        <v>83</v>
      </c>
      <c r="R51" s="299">
        <f>Y56</f>
        <v>3</v>
      </c>
      <c r="S51" s="440"/>
      <c r="T51" s="441"/>
      <c r="U51" s="441"/>
      <c r="V51" s="441"/>
      <c r="W51" s="442"/>
      <c r="X51" s="443">
        <f>COUNTIF(J51,"=3")+COUNTIF(M51,"=3")+COUNTIF(P51,"=3")</f>
        <v>0</v>
      </c>
      <c r="Y51" s="444"/>
      <c r="Z51" s="130">
        <f>COUNTIF(L51,"=3")+COUNTIF(O51,"=3")+COUNTIF(R51,"=3")</f>
        <v>3</v>
      </c>
      <c r="AA51" s="131">
        <v>0</v>
      </c>
      <c r="AB51" s="301">
        <f t="shared" si="14"/>
        <v>0</v>
      </c>
      <c r="AC51" s="299" t="s">
        <v>83</v>
      </c>
      <c r="AD51" s="300">
        <v>9</v>
      </c>
      <c r="AE51" s="132">
        <f t="shared" si="15"/>
        <v>3</v>
      </c>
      <c r="AF51" s="133">
        <v>4</v>
      </c>
    </row>
    <row r="52" spans="1:32" ht="21.75" thickTop="1" thickBot="1">
      <c r="A52" s="445" t="s">
        <v>84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7"/>
    </row>
    <row r="53" spans="1:32" ht="17.25" thickTop="1" thickBot="1">
      <c r="A53" s="448" t="s">
        <v>85</v>
      </c>
      <c r="B53" s="417"/>
      <c r="C53" s="134" t="s">
        <v>86</v>
      </c>
      <c r="D53" s="448" t="s">
        <v>87</v>
      </c>
      <c r="E53" s="417"/>
      <c r="F53" s="417"/>
      <c r="G53" s="417"/>
      <c r="H53" s="417"/>
      <c r="I53" s="417"/>
      <c r="J53" s="417"/>
      <c r="K53" s="417"/>
      <c r="L53" s="417"/>
      <c r="M53" s="417"/>
      <c r="N53" s="449"/>
      <c r="O53" s="135" t="s">
        <v>88</v>
      </c>
      <c r="P53" s="304" t="s">
        <v>89</v>
      </c>
      <c r="Q53" s="304" t="s">
        <v>90</v>
      </c>
      <c r="R53" s="463" t="s">
        <v>91</v>
      </c>
      <c r="S53" s="463"/>
      <c r="T53" s="463" t="s">
        <v>78</v>
      </c>
      <c r="U53" s="463"/>
      <c r="V53" s="464"/>
      <c r="W53" s="417" t="s">
        <v>92</v>
      </c>
      <c r="X53" s="417"/>
      <c r="Y53" s="391"/>
      <c r="Z53" s="391"/>
      <c r="AA53" s="448" t="s">
        <v>93</v>
      </c>
      <c r="AB53" s="417"/>
      <c r="AC53" s="417"/>
      <c r="AD53" s="417"/>
      <c r="AE53" s="417"/>
      <c r="AF53" s="449"/>
    </row>
    <row r="54" spans="1:32" ht="16.5" thickTop="1">
      <c r="A54" s="450"/>
      <c r="B54" s="451"/>
      <c r="C54" s="137">
        <v>0</v>
      </c>
      <c r="D54" s="303">
        <v>1</v>
      </c>
      <c r="E54" s="509" t="str">
        <f>B48</f>
        <v>Vašica Štěpán</v>
      </c>
      <c r="F54" s="510"/>
      <c r="G54" s="510"/>
      <c r="H54" s="511"/>
      <c r="I54" s="303">
        <v>4</v>
      </c>
      <c r="J54" s="509" t="str">
        <f>B51</f>
        <v>Turek Tomáš</v>
      </c>
      <c r="K54" s="510"/>
      <c r="L54" s="510"/>
      <c r="M54" s="510"/>
      <c r="N54" s="512"/>
      <c r="O54" s="159">
        <v>6</v>
      </c>
      <c r="P54" s="302">
        <v>5</v>
      </c>
      <c r="Q54" s="302">
        <v>7</v>
      </c>
      <c r="R54" s="456"/>
      <c r="S54" s="456"/>
      <c r="T54" s="456"/>
      <c r="U54" s="456"/>
      <c r="V54" s="457"/>
      <c r="W54" s="215">
        <f>COUNTIF(O54:V54,"&gt;0")</f>
        <v>3</v>
      </c>
      <c r="X54" s="303" t="s">
        <v>83</v>
      </c>
      <c r="Y54" s="458">
        <f>COUNTIF(O54:V54,"&lt;0")</f>
        <v>0</v>
      </c>
      <c r="Z54" s="459"/>
      <c r="AA54" s="139"/>
      <c r="AB54" s="460" t="str">
        <f>B50</f>
        <v>Karásek Jan</v>
      </c>
      <c r="AC54" s="461"/>
      <c r="AD54" s="461"/>
      <c r="AE54" s="461"/>
      <c r="AF54" s="462"/>
    </row>
    <row r="55" spans="1:32">
      <c r="A55" s="483"/>
      <c r="B55" s="484"/>
      <c r="C55" s="140">
        <v>0</v>
      </c>
      <c r="D55" s="305">
        <v>2</v>
      </c>
      <c r="E55" s="517" t="str">
        <f>B49</f>
        <v>Reitharová Veronika</v>
      </c>
      <c r="F55" s="518"/>
      <c r="G55" s="518"/>
      <c r="H55" s="519"/>
      <c r="I55" s="305">
        <v>3</v>
      </c>
      <c r="J55" s="517" t="str">
        <f>B50</f>
        <v>Karásek Jan</v>
      </c>
      <c r="K55" s="518"/>
      <c r="L55" s="518"/>
      <c r="M55" s="518"/>
      <c r="N55" s="520"/>
      <c r="O55" s="161">
        <v>-1</v>
      </c>
      <c r="P55" s="308">
        <v>-3</v>
      </c>
      <c r="Q55" s="308">
        <v>-4</v>
      </c>
      <c r="R55" s="489"/>
      <c r="S55" s="489"/>
      <c r="T55" s="489"/>
      <c r="U55" s="489"/>
      <c r="V55" s="490"/>
      <c r="W55" s="142">
        <f t="shared" ref="W55:W59" si="17">COUNTIF(O55:V55,"&gt;0")</f>
        <v>0</v>
      </c>
      <c r="X55" s="305" t="s">
        <v>83</v>
      </c>
      <c r="Y55" s="465">
        <f t="shared" ref="Y55:Y59" si="18">COUNTIF(O55:V55,"&lt;0")</f>
        <v>3</v>
      </c>
      <c r="Z55" s="466"/>
      <c r="AA55" s="143"/>
      <c r="AB55" s="467" t="str">
        <f>B48</f>
        <v>Vašica Štěpán</v>
      </c>
      <c r="AC55" s="468"/>
      <c r="AD55" s="468"/>
      <c r="AE55" s="468"/>
      <c r="AF55" s="469"/>
    </row>
    <row r="56" spans="1:32">
      <c r="A56" s="470"/>
      <c r="B56" s="471"/>
      <c r="C56" s="144">
        <v>0</v>
      </c>
      <c r="D56" s="307">
        <v>4</v>
      </c>
      <c r="E56" s="513" t="str">
        <f>B51</f>
        <v>Turek Tomáš</v>
      </c>
      <c r="F56" s="514"/>
      <c r="G56" s="514"/>
      <c r="H56" s="515"/>
      <c r="I56" s="307">
        <v>3</v>
      </c>
      <c r="J56" s="513" t="str">
        <f>B50</f>
        <v>Karásek Jan</v>
      </c>
      <c r="K56" s="514"/>
      <c r="L56" s="514"/>
      <c r="M56" s="514"/>
      <c r="N56" s="516"/>
      <c r="O56" s="163">
        <v>-6</v>
      </c>
      <c r="P56" s="306">
        <v>-3</v>
      </c>
      <c r="Q56" s="306">
        <v>-9</v>
      </c>
      <c r="R56" s="476"/>
      <c r="S56" s="476"/>
      <c r="T56" s="476"/>
      <c r="U56" s="476"/>
      <c r="V56" s="477"/>
      <c r="W56" s="146">
        <f t="shared" si="17"/>
        <v>0</v>
      </c>
      <c r="X56" s="307" t="s">
        <v>83</v>
      </c>
      <c r="Y56" s="478">
        <f t="shared" si="18"/>
        <v>3</v>
      </c>
      <c r="Z56" s="479"/>
      <c r="AA56" s="147"/>
      <c r="AB56" s="480" t="str">
        <f>B49</f>
        <v>Reitharová Veronika</v>
      </c>
      <c r="AC56" s="481"/>
      <c r="AD56" s="481"/>
      <c r="AE56" s="481"/>
      <c r="AF56" s="482"/>
    </row>
    <row r="57" spans="1:32">
      <c r="A57" s="483"/>
      <c r="B57" s="484"/>
      <c r="C57" s="140">
        <v>0</v>
      </c>
      <c r="D57" s="305">
        <v>1</v>
      </c>
      <c r="E57" s="517" t="str">
        <f>B48</f>
        <v>Vašica Štěpán</v>
      </c>
      <c r="F57" s="518"/>
      <c r="G57" s="518"/>
      <c r="H57" s="519"/>
      <c r="I57" s="305">
        <v>2</v>
      </c>
      <c r="J57" s="517" t="str">
        <f>B49</f>
        <v>Reitharová Veronika</v>
      </c>
      <c r="K57" s="518"/>
      <c r="L57" s="518"/>
      <c r="M57" s="518"/>
      <c r="N57" s="520"/>
      <c r="O57" s="165">
        <v>7</v>
      </c>
      <c r="P57" s="166">
        <v>7</v>
      </c>
      <c r="Q57" s="166">
        <v>11</v>
      </c>
      <c r="R57" s="489"/>
      <c r="S57" s="489"/>
      <c r="T57" s="489"/>
      <c r="U57" s="489"/>
      <c r="V57" s="490"/>
      <c r="W57" s="142">
        <f t="shared" si="17"/>
        <v>3</v>
      </c>
      <c r="X57" s="305" t="s">
        <v>83</v>
      </c>
      <c r="Y57" s="465">
        <f t="shared" si="18"/>
        <v>0</v>
      </c>
      <c r="Z57" s="466"/>
      <c r="AA57" s="148"/>
      <c r="AB57" s="467" t="str">
        <f>B51</f>
        <v>Turek Tomáš</v>
      </c>
      <c r="AC57" s="468"/>
      <c r="AD57" s="468"/>
      <c r="AE57" s="468"/>
      <c r="AF57" s="469"/>
    </row>
    <row r="58" spans="1:32">
      <c r="A58" s="470"/>
      <c r="B58" s="471"/>
      <c r="C58" s="144">
        <v>0</v>
      </c>
      <c r="D58" s="307">
        <v>2</v>
      </c>
      <c r="E58" s="513" t="str">
        <f>B49</f>
        <v>Reitharová Veronika</v>
      </c>
      <c r="F58" s="514"/>
      <c r="G58" s="514"/>
      <c r="H58" s="515"/>
      <c r="I58" s="307">
        <v>4</v>
      </c>
      <c r="J58" s="513" t="str">
        <f>B51</f>
        <v>Turek Tomáš</v>
      </c>
      <c r="K58" s="514"/>
      <c r="L58" s="514"/>
      <c r="M58" s="514"/>
      <c r="N58" s="516"/>
      <c r="O58" s="163">
        <v>5</v>
      </c>
      <c r="P58" s="306">
        <v>5</v>
      </c>
      <c r="Q58" s="306">
        <v>2</v>
      </c>
      <c r="R58" s="476"/>
      <c r="S58" s="476"/>
      <c r="T58" s="476"/>
      <c r="U58" s="476"/>
      <c r="V58" s="477"/>
      <c r="W58" s="146">
        <f t="shared" si="17"/>
        <v>3</v>
      </c>
      <c r="X58" s="307" t="s">
        <v>83</v>
      </c>
      <c r="Y58" s="478">
        <f t="shared" si="18"/>
        <v>0</v>
      </c>
      <c r="Z58" s="479"/>
      <c r="AA58" s="149"/>
      <c r="AB58" s="480" t="str">
        <f>B48</f>
        <v>Vašica Štěpán</v>
      </c>
      <c r="AC58" s="481"/>
      <c r="AD58" s="481"/>
      <c r="AE58" s="481"/>
      <c r="AF58" s="482"/>
    </row>
    <row r="59" spans="1:32" ht="16.5" thickBot="1">
      <c r="A59" s="496"/>
      <c r="B59" s="497"/>
      <c r="C59" s="150">
        <v>0</v>
      </c>
      <c r="D59" s="151">
        <v>3</v>
      </c>
      <c r="E59" s="521" t="str">
        <f>B50</f>
        <v>Karásek Jan</v>
      </c>
      <c r="F59" s="522"/>
      <c r="G59" s="522"/>
      <c r="H59" s="523"/>
      <c r="I59" s="151">
        <v>1</v>
      </c>
      <c r="J59" s="521" t="str">
        <f>B48</f>
        <v>Vašica Štěpán</v>
      </c>
      <c r="K59" s="522"/>
      <c r="L59" s="522"/>
      <c r="M59" s="522"/>
      <c r="N59" s="524"/>
      <c r="O59" s="167">
        <v>5</v>
      </c>
      <c r="P59" s="310">
        <v>5</v>
      </c>
      <c r="Q59" s="310">
        <v>7</v>
      </c>
      <c r="R59" s="502"/>
      <c r="S59" s="502"/>
      <c r="T59" s="502"/>
      <c r="U59" s="502"/>
      <c r="V59" s="503"/>
      <c r="W59" s="214">
        <f t="shared" si="17"/>
        <v>3</v>
      </c>
      <c r="X59" s="309" t="s">
        <v>83</v>
      </c>
      <c r="Y59" s="491">
        <f t="shared" si="18"/>
        <v>0</v>
      </c>
      <c r="Z59" s="492"/>
      <c r="AA59" s="152"/>
      <c r="AB59" s="493" t="str">
        <f>B49</f>
        <v>Reitharová Veronika</v>
      </c>
      <c r="AC59" s="494"/>
      <c r="AD59" s="494"/>
      <c r="AE59" s="494"/>
      <c r="AF59" s="495"/>
    </row>
    <row r="60" spans="1:32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I19" sqref="I19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1" ht="12.75" customHeight="1">
      <c r="A1" s="205"/>
      <c r="B1" s="206"/>
      <c r="C1" s="525" t="s">
        <v>232</v>
      </c>
      <c r="D1" s="525"/>
      <c r="E1" s="205"/>
      <c r="F1" s="204"/>
      <c r="G1" s="203"/>
      <c r="H1" s="177"/>
      <c r="I1" s="177"/>
    </row>
    <row r="2" spans="1:11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1" ht="12.75" customHeight="1">
      <c r="A3" s="171"/>
      <c r="B3" s="198" t="s">
        <v>207</v>
      </c>
      <c r="C3" s="171"/>
      <c r="D3" s="171"/>
      <c r="E3" s="171"/>
      <c r="F3" s="171"/>
      <c r="G3" s="177"/>
      <c r="H3" s="177"/>
      <c r="I3" s="177"/>
      <c r="J3" s="177"/>
      <c r="K3" s="202"/>
    </row>
    <row r="4" spans="1:11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1" ht="12.75" customHeight="1">
      <c r="A5" s="172">
        <v>1</v>
      </c>
      <c r="B5" s="182"/>
      <c r="C5" s="186" t="s">
        <v>210</v>
      </c>
      <c r="D5" s="181" t="s">
        <v>97</v>
      </c>
      <c r="E5" s="171"/>
      <c r="F5" s="171"/>
      <c r="G5" s="177"/>
      <c r="H5" s="177"/>
      <c r="I5" s="177"/>
      <c r="J5" s="177"/>
    </row>
    <row r="6" spans="1:11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1" ht="12.75" customHeight="1">
      <c r="A7" s="172"/>
      <c r="B7" s="197" t="s">
        <v>210</v>
      </c>
      <c r="C7" s="200"/>
      <c r="D7" s="171"/>
      <c r="E7" s="171"/>
      <c r="F7" s="171"/>
      <c r="G7" s="177"/>
      <c r="H7" s="177"/>
      <c r="I7" s="177"/>
      <c r="J7" s="177"/>
    </row>
    <row r="8" spans="1:11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1" ht="12.75" customHeight="1">
      <c r="A9" s="172"/>
      <c r="B9" s="171"/>
      <c r="C9" s="199">
        <v>5</v>
      </c>
      <c r="D9" s="186" t="s">
        <v>210</v>
      </c>
      <c r="E9" s="174"/>
      <c r="F9" s="181"/>
      <c r="G9" s="177"/>
      <c r="H9" s="177"/>
      <c r="I9" s="177"/>
      <c r="J9" s="177"/>
    </row>
    <row r="10" spans="1:11" ht="12.75" customHeight="1">
      <c r="A10" s="172"/>
      <c r="B10" s="171"/>
      <c r="C10" s="182"/>
      <c r="D10" s="181" t="s">
        <v>158</v>
      </c>
      <c r="E10" s="188"/>
      <c r="F10" s="171"/>
      <c r="G10" s="177"/>
      <c r="H10" s="177"/>
      <c r="I10" s="177"/>
      <c r="J10" s="177"/>
    </row>
    <row r="11" spans="1:11" ht="12.75" customHeight="1">
      <c r="A11" s="172"/>
      <c r="B11" s="198" t="s">
        <v>219</v>
      </c>
      <c r="C11" s="182"/>
      <c r="D11" s="171"/>
      <c r="E11" s="182"/>
      <c r="F11" s="171"/>
      <c r="G11" s="171"/>
      <c r="H11" s="177"/>
      <c r="I11" s="177"/>
      <c r="J11" s="177"/>
    </row>
    <row r="12" spans="1:11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1" ht="12.75" customHeight="1">
      <c r="A13" s="172">
        <v>2</v>
      </c>
      <c r="B13" s="182"/>
      <c r="C13" s="195" t="s">
        <v>212</v>
      </c>
      <c r="D13" s="181" t="s">
        <v>97</v>
      </c>
      <c r="E13" s="182"/>
      <c r="F13" s="171"/>
      <c r="G13" s="171"/>
      <c r="H13" s="177"/>
      <c r="I13" s="177"/>
      <c r="J13" s="177"/>
    </row>
    <row r="14" spans="1:11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1" ht="12.75" customHeight="1">
      <c r="A15" s="172"/>
      <c r="B15" s="197" t="s">
        <v>212</v>
      </c>
      <c r="C15" s="171"/>
      <c r="D15" s="171"/>
      <c r="E15" s="182"/>
      <c r="F15" s="171"/>
      <c r="G15" s="171"/>
      <c r="H15" s="177"/>
      <c r="I15" s="177"/>
      <c r="J15" s="177"/>
    </row>
    <row r="16" spans="1:11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210" t="s">
        <v>211</v>
      </c>
      <c r="G17" s="213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97</v>
      </c>
      <c r="G18" s="207" t="s">
        <v>165</v>
      </c>
      <c r="H18" s="171"/>
      <c r="I18" s="177"/>
      <c r="J18" s="177"/>
    </row>
    <row r="19" spans="1:10" ht="12.75" customHeight="1">
      <c r="A19" s="172"/>
      <c r="B19" s="198" t="s">
        <v>211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3</v>
      </c>
      <c r="B21" s="182"/>
      <c r="C21" s="186" t="s">
        <v>211</v>
      </c>
      <c r="D21" s="181" t="s">
        <v>97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218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6</v>
      </c>
      <c r="D25" s="186" t="s">
        <v>211</v>
      </c>
      <c r="E25" s="362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97</v>
      </c>
      <c r="E26" s="181"/>
      <c r="H26" s="171"/>
      <c r="I26" s="171"/>
      <c r="J26" s="177"/>
    </row>
    <row r="27" spans="1:10" ht="12.75" customHeight="1">
      <c r="A27" s="172"/>
      <c r="B27" s="198" t="s">
        <v>209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4</v>
      </c>
      <c r="B29" s="182"/>
      <c r="C29" s="195" t="s">
        <v>208</v>
      </c>
      <c r="D29" s="181" t="s">
        <v>97</v>
      </c>
      <c r="H29" s="171"/>
      <c r="I29" s="171"/>
      <c r="J29" s="177"/>
    </row>
    <row r="30" spans="1:10" ht="12.75" customHeight="1">
      <c r="A30" s="172"/>
      <c r="B30" s="182"/>
      <c r="C30" s="181"/>
      <c r="D30" s="171"/>
      <c r="H30" s="171"/>
      <c r="I30" s="171"/>
      <c r="J30" s="177"/>
    </row>
    <row r="31" spans="1:10" ht="12.75" customHeight="1">
      <c r="A31" s="172"/>
      <c r="B31" s="197" t="s">
        <v>208</v>
      </c>
      <c r="H31" s="171"/>
      <c r="I31" s="171"/>
      <c r="J31" s="177"/>
    </row>
    <row r="32" spans="1:10" ht="12.75" customHeight="1">
      <c r="A32" s="172"/>
      <c r="B32" s="171"/>
      <c r="E32" s="196" t="s">
        <v>108</v>
      </c>
      <c r="F32" s="196"/>
      <c r="G32" s="178"/>
      <c r="H32" s="171"/>
      <c r="I32" s="171"/>
      <c r="J32" s="177"/>
    </row>
    <row r="33" spans="1:10" ht="12.75" customHeight="1">
      <c r="A33" s="172"/>
      <c r="B33" s="171"/>
      <c r="H33" s="171"/>
      <c r="I33" s="171"/>
      <c r="J33" s="177"/>
    </row>
    <row r="34" spans="1:10" ht="12.75" customHeight="1">
      <c r="A34" s="172"/>
      <c r="B34" s="171"/>
      <c r="C34" s="175" t="s">
        <v>107</v>
      </c>
      <c r="D34" s="174" t="s">
        <v>212</v>
      </c>
      <c r="E34" s="19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3"/>
      <c r="F35" s="173"/>
      <c r="H35" s="171"/>
      <c r="I35" s="171"/>
      <c r="J35" s="177"/>
    </row>
    <row r="36" spans="1:10" ht="12.75" customHeight="1">
      <c r="A36" s="192"/>
      <c r="B36" s="179" t="s">
        <v>106</v>
      </c>
      <c r="C36" s="171"/>
      <c r="D36" s="171"/>
      <c r="E36" s="191"/>
      <c r="F36" s="211" t="s">
        <v>208</v>
      </c>
      <c r="G36" s="212"/>
      <c r="H36" s="181"/>
      <c r="I36" s="171"/>
      <c r="J36" s="177"/>
    </row>
    <row r="37" spans="1:10" ht="12.75" customHeight="1">
      <c r="A37" s="172"/>
      <c r="B37" s="171"/>
      <c r="C37" s="171"/>
      <c r="D37" s="171"/>
      <c r="E37" s="191"/>
      <c r="F37" s="190" t="s">
        <v>97</v>
      </c>
      <c r="G37" s="248" t="s">
        <v>163</v>
      </c>
      <c r="H37" s="171"/>
      <c r="I37" s="171"/>
      <c r="J37" s="177"/>
    </row>
    <row r="38" spans="1:10" ht="13.15" customHeight="1">
      <c r="A38" s="175" t="s">
        <v>105</v>
      </c>
      <c r="B38" s="174" t="s">
        <v>207</v>
      </c>
      <c r="C38" s="175" t="s">
        <v>104</v>
      </c>
      <c r="D38" s="174" t="s">
        <v>208</v>
      </c>
      <c r="E38" s="189"/>
      <c r="F38" s="173"/>
      <c r="H38" s="171"/>
      <c r="I38" s="171"/>
      <c r="J38" s="177"/>
    </row>
    <row r="39" spans="1:10" ht="12.75" customHeight="1">
      <c r="A39" s="175"/>
      <c r="B39" s="185"/>
      <c r="C39" s="171"/>
      <c r="E39" s="171"/>
      <c r="H39" s="171"/>
      <c r="I39" s="171"/>
      <c r="J39" s="177"/>
    </row>
    <row r="40" spans="1:10" ht="12.75" customHeight="1">
      <c r="A40" s="175"/>
      <c r="B40" s="184">
        <v>7</v>
      </c>
      <c r="C40" s="174" t="s">
        <v>219</v>
      </c>
      <c r="D40" s="181" t="s">
        <v>159</v>
      </c>
      <c r="E40" s="171"/>
      <c r="H40" s="187"/>
      <c r="I40" s="171"/>
      <c r="J40" s="177"/>
    </row>
    <row r="41" spans="1:10" ht="12.75" customHeight="1">
      <c r="A41" s="175"/>
      <c r="B41" s="182"/>
      <c r="C41" s="188"/>
      <c r="D41" s="171"/>
      <c r="E41" s="171"/>
      <c r="H41" s="171"/>
      <c r="I41" s="171"/>
      <c r="J41" s="171"/>
    </row>
    <row r="42" spans="1:10" ht="12.75" customHeight="1">
      <c r="A42" s="175" t="s">
        <v>103</v>
      </c>
      <c r="B42" s="180" t="s">
        <v>219</v>
      </c>
      <c r="C42" s="182"/>
      <c r="D42" s="171"/>
      <c r="E42" s="171"/>
      <c r="F42" s="17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71"/>
      <c r="E43" s="171"/>
      <c r="F43" s="171"/>
      <c r="G43" s="187"/>
      <c r="H43" s="171"/>
      <c r="I43" s="171"/>
      <c r="J43" s="171"/>
    </row>
    <row r="44" spans="1:10" ht="12.75" customHeight="1">
      <c r="A44" s="175"/>
      <c r="B44" s="171"/>
      <c r="C44" s="182"/>
      <c r="D44" s="186" t="s">
        <v>209</v>
      </c>
      <c r="E44" s="319"/>
      <c r="F44" s="171"/>
      <c r="G44" s="171"/>
      <c r="H44" s="171"/>
      <c r="I44" s="171"/>
      <c r="J44" s="171"/>
    </row>
    <row r="45" spans="1:10" ht="12.75" customHeight="1">
      <c r="A45" s="175"/>
      <c r="B45" s="171"/>
      <c r="C45" s="182"/>
      <c r="D45" s="181" t="s">
        <v>97</v>
      </c>
      <c r="E45" s="207" t="s">
        <v>102</v>
      </c>
      <c r="F45" s="171"/>
      <c r="G45" s="171"/>
      <c r="H45" s="171"/>
      <c r="I45" s="171"/>
      <c r="J45" s="171"/>
    </row>
    <row r="46" spans="1:10" ht="12.75" customHeight="1">
      <c r="A46" s="175" t="s">
        <v>101</v>
      </c>
      <c r="B46" s="174" t="s">
        <v>218</v>
      </c>
      <c r="C46" s="182"/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5"/>
      <c r="C47" s="182"/>
      <c r="D47" s="171"/>
      <c r="F47" s="171"/>
      <c r="G47" s="171"/>
      <c r="H47" s="171"/>
    </row>
    <row r="48" spans="1:10" ht="12.75" customHeight="1">
      <c r="A48" s="175"/>
      <c r="B48" s="184">
        <v>8</v>
      </c>
      <c r="C48" s="180" t="s">
        <v>209</v>
      </c>
      <c r="D48" s="181" t="s">
        <v>97</v>
      </c>
      <c r="F48" s="171"/>
      <c r="G48" s="171"/>
      <c r="H48" s="183"/>
    </row>
    <row r="49" spans="1:8" ht="12.75" customHeight="1">
      <c r="A49" s="175"/>
      <c r="B49" s="182"/>
      <c r="C49" s="181"/>
      <c r="D49" s="171"/>
      <c r="F49" s="171"/>
      <c r="G49" s="171"/>
      <c r="H49" s="171"/>
    </row>
    <row r="50" spans="1:8" ht="12.75" customHeight="1">
      <c r="A50" s="175" t="s">
        <v>100</v>
      </c>
      <c r="B50" s="180" t="s">
        <v>209</v>
      </c>
      <c r="C50" s="171"/>
      <c r="D50" s="171"/>
      <c r="F50" s="171"/>
      <c r="G50" s="171"/>
      <c r="H50" s="171"/>
    </row>
    <row r="51" spans="1:8" ht="12.75" customHeight="1">
      <c r="A51" s="175"/>
      <c r="B51" s="171"/>
      <c r="C51" s="171"/>
      <c r="D51" s="171"/>
      <c r="F51" s="171"/>
      <c r="G51" s="171"/>
      <c r="H51" s="171"/>
    </row>
    <row r="52" spans="1:8" ht="12.75" customHeight="1">
      <c r="A52" s="179"/>
      <c r="B52" s="178" t="s">
        <v>99</v>
      </c>
      <c r="D52" s="171"/>
      <c r="F52" s="171"/>
      <c r="G52" s="171"/>
      <c r="H52" s="171"/>
    </row>
    <row r="53" spans="1:8" ht="12.75" customHeight="1">
      <c r="A53" s="171"/>
      <c r="B53" s="171"/>
      <c r="F53" s="171"/>
      <c r="G53" s="171"/>
      <c r="H53" s="171"/>
    </row>
    <row r="54" spans="1:8" ht="12.75" customHeight="1">
      <c r="A54" s="175" t="s">
        <v>98</v>
      </c>
      <c r="B54" s="174" t="s">
        <v>207</v>
      </c>
      <c r="F54" s="171"/>
      <c r="G54" s="177"/>
      <c r="H54" s="171"/>
    </row>
    <row r="55" spans="1:8" ht="12.75" customHeight="1">
      <c r="A55" s="171"/>
      <c r="B55" s="171"/>
      <c r="C55" s="173"/>
      <c r="E55" s="177"/>
      <c r="H55" s="171"/>
    </row>
    <row r="56" spans="1:8" ht="12.75" customHeight="1">
      <c r="A56" s="171"/>
      <c r="B56" s="171"/>
      <c r="C56" s="186" t="s">
        <v>207</v>
      </c>
      <c r="D56" s="176" t="s">
        <v>158</v>
      </c>
      <c r="E56" s="171"/>
      <c r="H56" s="171"/>
    </row>
    <row r="57" spans="1:8" ht="12.75" customHeight="1">
      <c r="A57" s="171"/>
      <c r="B57" s="171"/>
      <c r="C57" s="249" t="s">
        <v>162</v>
      </c>
      <c r="E57" s="171"/>
    </row>
    <row r="58" spans="1:8" ht="12.75" customHeight="1">
      <c r="A58" s="175" t="s">
        <v>96</v>
      </c>
      <c r="B58" s="174" t="s">
        <v>218</v>
      </c>
      <c r="C58" s="173"/>
    </row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K23" sqref="K23"/>
    </sheetView>
  </sheetViews>
  <sheetFormatPr defaultColWidth="15.125" defaultRowHeight="15.75" customHeight="1"/>
  <cols>
    <col min="1" max="1" width="3.75" style="169" customWidth="1"/>
    <col min="2" max="3" width="18.125" style="169" customWidth="1"/>
    <col min="4" max="5" width="9.375" style="169" customWidth="1"/>
    <col min="6" max="6" width="5" style="169" customWidth="1"/>
    <col min="7" max="7" width="13.75" style="169" customWidth="1"/>
    <col min="8" max="10" width="8.5" style="169" customWidth="1"/>
    <col min="11" max="16384" width="15.125" style="169"/>
  </cols>
  <sheetData>
    <row r="1" spans="1:10" ht="12.75" customHeight="1">
      <c r="A1" s="205"/>
      <c r="B1" s="206"/>
      <c r="C1" s="525" t="s">
        <v>233</v>
      </c>
      <c r="D1" s="525"/>
      <c r="E1" s="205"/>
      <c r="F1" s="204"/>
      <c r="G1" s="206"/>
      <c r="H1" s="177"/>
      <c r="I1" s="177"/>
      <c r="J1" s="177"/>
    </row>
    <row r="2" spans="1:10" ht="12.75" customHeight="1">
      <c r="A2" s="171"/>
      <c r="B2" s="171"/>
      <c r="C2" s="171"/>
      <c r="D2" s="171"/>
      <c r="E2" s="171"/>
      <c r="F2" s="177"/>
      <c r="G2" s="177"/>
      <c r="H2" s="177"/>
      <c r="I2" s="177"/>
      <c r="J2" s="177"/>
    </row>
    <row r="3" spans="1:10" ht="12.75" customHeight="1">
      <c r="A3" s="171"/>
      <c r="B3" s="198" t="s">
        <v>214</v>
      </c>
      <c r="C3" s="171"/>
      <c r="D3" s="171"/>
      <c r="E3" s="171"/>
      <c r="F3" s="171"/>
      <c r="G3" s="177"/>
      <c r="H3" s="177"/>
      <c r="I3" s="177"/>
      <c r="J3" s="177"/>
    </row>
    <row r="4" spans="1:10" ht="12.75" customHeight="1">
      <c r="A4" s="172"/>
      <c r="B4" s="185"/>
      <c r="C4" s="171"/>
      <c r="D4" s="171"/>
      <c r="E4" s="171"/>
      <c r="F4" s="171"/>
      <c r="G4" s="177"/>
      <c r="H4" s="177"/>
      <c r="I4" s="177"/>
      <c r="J4" s="177"/>
    </row>
    <row r="5" spans="1:10" ht="12.75" customHeight="1">
      <c r="A5" s="172">
        <v>9</v>
      </c>
      <c r="B5" s="182"/>
      <c r="C5" s="186" t="s">
        <v>214</v>
      </c>
      <c r="D5" s="181" t="s">
        <v>158</v>
      </c>
      <c r="E5" s="171"/>
      <c r="F5" s="171"/>
      <c r="G5" s="177"/>
      <c r="H5" s="177"/>
      <c r="I5" s="177"/>
      <c r="J5" s="177"/>
    </row>
    <row r="6" spans="1:10" ht="12.75" customHeight="1">
      <c r="A6" s="172"/>
      <c r="B6" s="182"/>
      <c r="C6" s="201"/>
      <c r="D6" s="171"/>
      <c r="E6" s="171"/>
      <c r="F6" s="171"/>
      <c r="G6" s="177"/>
      <c r="H6" s="177"/>
      <c r="I6" s="177"/>
      <c r="J6" s="177"/>
    </row>
    <row r="7" spans="1:10" ht="12.75" customHeight="1">
      <c r="A7" s="172"/>
      <c r="B7" s="197" t="s">
        <v>215</v>
      </c>
      <c r="C7" s="200"/>
      <c r="D7" s="171"/>
      <c r="E7" s="171"/>
      <c r="F7" s="171"/>
      <c r="G7" s="177"/>
      <c r="H7" s="177"/>
      <c r="I7" s="177"/>
      <c r="J7" s="177"/>
    </row>
    <row r="8" spans="1:10" ht="12.75" customHeight="1">
      <c r="A8" s="172"/>
      <c r="B8" s="171"/>
      <c r="C8" s="182"/>
      <c r="D8" s="171"/>
      <c r="E8" s="171"/>
      <c r="F8" s="171"/>
      <c r="G8" s="177"/>
      <c r="H8" s="177"/>
      <c r="I8" s="177"/>
      <c r="J8" s="177"/>
    </row>
    <row r="9" spans="1:10" ht="12.75" customHeight="1">
      <c r="A9" s="172"/>
      <c r="B9" s="171"/>
      <c r="C9" s="199">
        <v>13</v>
      </c>
      <c r="D9" s="319" t="s">
        <v>228</v>
      </c>
      <c r="F9" s="171"/>
      <c r="G9" s="177"/>
      <c r="H9" s="177"/>
      <c r="I9" s="177"/>
      <c r="J9" s="177"/>
    </row>
    <row r="10" spans="1:10" ht="12.75" customHeight="1">
      <c r="A10" s="172"/>
      <c r="B10" s="171"/>
      <c r="C10" s="182"/>
      <c r="D10" s="181" t="s">
        <v>159</v>
      </c>
      <c r="E10" s="188"/>
      <c r="F10" s="171"/>
      <c r="G10" s="177"/>
      <c r="H10" s="177"/>
      <c r="I10" s="177"/>
      <c r="J10" s="177"/>
    </row>
    <row r="11" spans="1:10" ht="12.75" customHeight="1">
      <c r="A11" s="172"/>
      <c r="B11" s="198" t="s">
        <v>213</v>
      </c>
      <c r="C11" s="182"/>
      <c r="D11" s="171"/>
      <c r="E11" s="182"/>
      <c r="F11" s="171"/>
      <c r="G11" s="171"/>
      <c r="H11" s="177"/>
      <c r="I11" s="177"/>
      <c r="J11" s="177"/>
    </row>
    <row r="12" spans="1:10" ht="12.75" customHeight="1">
      <c r="A12" s="172"/>
      <c r="B12" s="185"/>
      <c r="C12" s="182"/>
      <c r="D12" s="171"/>
      <c r="E12" s="182"/>
      <c r="F12" s="171"/>
      <c r="G12" s="171"/>
      <c r="H12" s="177"/>
      <c r="I12" s="177"/>
      <c r="J12" s="177"/>
    </row>
    <row r="13" spans="1:10" ht="12.75" customHeight="1">
      <c r="A13" s="172">
        <v>10</v>
      </c>
      <c r="B13" s="182"/>
      <c r="C13" s="195" t="s">
        <v>228</v>
      </c>
      <c r="D13" s="181" t="s">
        <v>158</v>
      </c>
      <c r="E13" s="182"/>
      <c r="F13" s="171"/>
      <c r="G13" s="171"/>
      <c r="H13" s="177"/>
      <c r="I13" s="177"/>
      <c r="J13" s="177"/>
    </row>
    <row r="14" spans="1:10" ht="12.75" customHeight="1">
      <c r="A14" s="172"/>
      <c r="B14" s="182"/>
      <c r="C14" s="181"/>
      <c r="D14" s="171"/>
      <c r="E14" s="182"/>
      <c r="F14" s="171"/>
      <c r="G14" s="171"/>
      <c r="H14" s="177"/>
      <c r="I14" s="177"/>
      <c r="J14" s="177"/>
    </row>
    <row r="15" spans="1:10" ht="12.75" customHeight="1">
      <c r="A15" s="172"/>
      <c r="B15" s="197" t="s">
        <v>228</v>
      </c>
      <c r="C15" s="171"/>
      <c r="D15" s="171"/>
      <c r="E15" s="182"/>
      <c r="F15" s="171"/>
      <c r="G15" s="171"/>
      <c r="H15" s="177"/>
      <c r="I15" s="177"/>
      <c r="J15" s="177"/>
    </row>
    <row r="16" spans="1:10" ht="12.75" customHeight="1">
      <c r="A16" s="172"/>
      <c r="B16" s="171"/>
      <c r="C16" s="171"/>
      <c r="D16" s="171"/>
      <c r="E16" s="182"/>
      <c r="F16" s="171"/>
      <c r="G16" s="171"/>
      <c r="H16" s="177"/>
      <c r="I16" s="177"/>
      <c r="J16" s="177"/>
    </row>
    <row r="17" spans="1:10" ht="12.75" customHeight="1">
      <c r="A17" s="172"/>
      <c r="B17" s="171"/>
      <c r="C17" s="171"/>
      <c r="D17" s="171"/>
      <c r="E17" s="182"/>
      <c r="F17" s="319" t="s">
        <v>228</v>
      </c>
      <c r="G17" s="174"/>
      <c r="H17" s="171"/>
      <c r="I17" s="177"/>
      <c r="J17" s="177"/>
    </row>
    <row r="18" spans="1:10" ht="12.75" customHeight="1">
      <c r="A18" s="172"/>
      <c r="B18" s="171"/>
      <c r="C18" s="171"/>
      <c r="D18" s="171"/>
      <c r="E18" s="182"/>
      <c r="F18" s="181" t="s">
        <v>159</v>
      </c>
      <c r="G18" s="207" t="s">
        <v>122</v>
      </c>
      <c r="H18" s="171"/>
      <c r="I18" s="177"/>
      <c r="J18" s="177"/>
    </row>
    <row r="19" spans="1:10" ht="12.75" customHeight="1">
      <c r="A19" s="172"/>
      <c r="B19" s="198" t="s">
        <v>221</v>
      </c>
      <c r="C19" s="171"/>
      <c r="D19" s="171"/>
      <c r="E19" s="182"/>
      <c r="F19" s="171"/>
      <c r="G19" s="176"/>
      <c r="H19" s="171"/>
      <c r="I19" s="177"/>
      <c r="J19" s="177"/>
    </row>
    <row r="20" spans="1:10" ht="12.75" customHeight="1">
      <c r="A20" s="172"/>
      <c r="B20" s="185"/>
      <c r="C20" s="171"/>
      <c r="D20" s="171"/>
      <c r="E20" s="182"/>
      <c r="F20" s="171"/>
      <c r="H20" s="171"/>
      <c r="I20" s="177"/>
      <c r="J20" s="177"/>
    </row>
    <row r="21" spans="1:10" ht="12.75" customHeight="1">
      <c r="A21" s="172">
        <v>11</v>
      </c>
      <c r="B21" s="182"/>
      <c r="C21" s="186" t="s">
        <v>221</v>
      </c>
      <c r="D21" s="181" t="s">
        <v>158</v>
      </c>
      <c r="E21" s="182"/>
      <c r="F21" s="171"/>
      <c r="H21" s="171"/>
      <c r="I21" s="177"/>
      <c r="J21" s="177"/>
    </row>
    <row r="22" spans="1:10" ht="12.75" customHeight="1">
      <c r="A22" s="172"/>
      <c r="B22" s="182"/>
      <c r="C22" s="188"/>
      <c r="D22" s="171"/>
      <c r="E22" s="182"/>
      <c r="F22" s="171"/>
      <c r="H22" s="171"/>
      <c r="I22" s="171"/>
      <c r="J22" s="177"/>
    </row>
    <row r="23" spans="1:10" ht="12.75" customHeight="1">
      <c r="A23" s="172"/>
      <c r="B23" s="197" t="s">
        <v>220</v>
      </c>
      <c r="C23" s="182"/>
      <c r="D23" s="171"/>
      <c r="E23" s="182"/>
      <c r="F23" s="171"/>
      <c r="H23" s="171"/>
      <c r="I23" s="171"/>
      <c r="J23" s="177"/>
    </row>
    <row r="24" spans="1:10" ht="12.75" customHeight="1">
      <c r="A24" s="172"/>
      <c r="B24" s="171"/>
      <c r="C24" s="182"/>
      <c r="D24" s="171"/>
      <c r="E24" s="182"/>
      <c r="H24" s="171"/>
      <c r="I24" s="171"/>
      <c r="J24" s="177"/>
    </row>
    <row r="25" spans="1:10" ht="12.75" customHeight="1">
      <c r="A25" s="172"/>
      <c r="B25" s="171"/>
      <c r="C25" s="199">
        <v>14</v>
      </c>
      <c r="D25" s="186" t="s">
        <v>217</v>
      </c>
      <c r="E25" s="180"/>
      <c r="F25" s="176"/>
      <c r="H25" s="171"/>
      <c r="I25" s="171"/>
      <c r="J25" s="177"/>
    </row>
    <row r="26" spans="1:10" ht="12.75" customHeight="1">
      <c r="A26" s="172"/>
      <c r="B26" s="171"/>
      <c r="C26" s="182"/>
      <c r="D26" s="181" t="s">
        <v>159</v>
      </c>
      <c r="E26" s="181"/>
      <c r="H26" s="171"/>
      <c r="I26" s="171"/>
      <c r="J26" s="177"/>
    </row>
    <row r="27" spans="1:10" ht="12.75" customHeight="1">
      <c r="A27" s="172"/>
      <c r="B27" s="198" t="s">
        <v>193</v>
      </c>
      <c r="C27" s="182"/>
      <c r="D27" s="171"/>
      <c r="E27" s="171"/>
      <c r="H27" s="171"/>
      <c r="I27" s="171"/>
      <c r="J27" s="177"/>
    </row>
    <row r="28" spans="1:10" ht="12.75" customHeight="1">
      <c r="A28" s="172"/>
      <c r="B28" s="185"/>
      <c r="C28" s="182"/>
      <c r="H28" s="171"/>
      <c r="I28" s="171"/>
      <c r="J28" s="177"/>
    </row>
    <row r="29" spans="1:10" ht="12.75" customHeight="1">
      <c r="A29" s="172">
        <v>12</v>
      </c>
      <c r="B29" s="182"/>
      <c r="C29" s="195" t="s">
        <v>217</v>
      </c>
      <c r="D29" s="171"/>
      <c r="H29" s="171"/>
      <c r="I29" s="171"/>
      <c r="J29" s="177"/>
    </row>
    <row r="30" spans="1:10" ht="12.75" customHeight="1">
      <c r="A30" s="172"/>
      <c r="B30" s="182"/>
      <c r="C30" s="181"/>
      <c r="E30" s="196" t="s">
        <v>121</v>
      </c>
      <c r="F30" s="196"/>
      <c r="G30" s="178"/>
      <c r="H30" s="171"/>
      <c r="I30" s="171"/>
      <c r="J30" s="177"/>
    </row>
    <row r="31" spans="1:10" ht="12.75" customHeight="1">
      <c r="A31" s="172"/>
      <c r="B31" s="197" t="s">
        <v>217</v>
      </c>
      <c r="H31" s="171"/>
      <c r="I31" s="171"/>
      <c r="J31" s="177"/>
    </row>
    <row r="32" spans="1:10" ht="12.75" customHeight="1">
      <c r="A32" s="172"/>
      <c r="B32" s="171"/>
      <c r="D32" s="186" t="s">
        <v>214</v>
      </c>
      <c r="E32" s="194"/>
      <c r="H32" s="171"/>
      <c r="I32" s="171"/>
      <c r="J32" s="177"/>
    </row>
    <row r="33" spans="1:10" ht="12.75" customHeight="1">
      <c r="A33" s="172"/>
      <c r="B33" s="171"/>
      <c r="D33" s="171"/>
      <c r="E33" s="193"/>
      <c r="F33" s="173"/>
      <c r="H33" s="171"/>
      <c r="I33" s="171"/>
      <c r="J33" s="177"/>
    </row>
    <row r="34" spans="1:10" ht="12.75" customHeight="1">
      <c r="A34" s="192"/>
      <c r="B34" s="179" t="s">
        <v>120</v>
      </c>
      <c r="C34" s="175" t="s">
        <v>119</v>
      </c>
      <c r="D34" s="171"/>
      <c r="E34" s="191"/>
      <c r="F34" s="186" t="s">
        <v>221</v>
      </c>
      <c r="G34" s="174"/>
      <c r="H34" s="171"/>
      <c r="I34" s="171"/>
      <c r="J34" s="177"/>
    </row>
    <row r="35" spans="1:10" ht="12.75" customHeight="1">
      <c r="A35" s="172"/>
      <c r="B35" s="171"/>
      <c r="C35" s="171"/>
      <c r="D35" s="171"/>
      <c r="E35" s="191"/>
      <c r="F35" s="190" t="s">
        <v>159</v>
      </c>
      <c r="G35" s="248" t="s">
        <v>117</v>
      </c>
      <c r="H35" s="171"/>
      <c r="I35" s="171"/>
      <c r="J35" s="177"/>
    </row>
    <row r="36" spans="1:10" ht="12.75" customHeight="1">
      <c r="A36" s="175" t="s">
        <v>118</v>
      </c>
      <c r="B36" s="174" t="s">
        <v>215</v>
      </c>
      <c r="C36" s="171"/>
      <c r="D36" s="186" t="s">
        <v>221</v>
      </c>
      <c r="E36" s="189"/>
      <c r="F36" s="318"/>
      <c r="G36" s="176"/>
      <c r="H36" s="181"/>
      <c r="I36" s="171"/>
      <c r="J36" s="177"/>
    </row>
    <row r="37" spans="1:10" ht="12.75" customHeight="1">
      <c r="A37" s="175"/>
      <c r="B37" s="185"/>
      <c r="C37" s="171"/>
      <c r="H37" s="171"/>
      <c r="I37" s="171"/>
      <c r="J37" s="177"/>
    </row>
    <row r="38" spans="1:10" ht="13.15" customHeight="1">
      <c r="A38" s="175"/>
      <c r="B38" s="184">
        <v>15</v>
      </c>
      <c r="C38" s="186" t="s">
        <v>213</v>
      </c>
      <c r="D38" s="176" t="s">
        <v>97</v>
      </c>
      <c r="H38" s="171"/>
      <c r="I38" s="171"/>
      <c r="J38" s="177"/>
    </row>
    <row r="39" spans="1:10" ht="12.75" customHeight="1">
      <c r="A39" s="175"/>
      <c r="B39" s="182"/>
      <c r="C39" s="188"/>
      <c r="D39" s="171"/>
      <c r="E39" s="171"/>
      <c r="H39" s="171"/>
      <c r="I39" s="171"/>
      <c r="J39" s="177"/>
    </row>
    <row r="40" spans="1:10" ht="12.75" customHeight="1">
      <c r="A40" s="175" t="s">
        <v>116</v>
      </c>
      <c r="B40" s="180" t="s">
        <v>213</v>
      </c>
      <c r="C40" s="182"/>
      <c r="D40" s="171"/>
      <c r="E40" s="171"/>
      <c r="F40" s="171"/>
      <c r="G40" s="171"/>
      <c r="H40" s="187"/>
      <c r="I40" s="171"/>
      <c r="J40" s="177"/>
    </row>
    <row r="41" spans="1:10" ht="12.75" customHeight="1">
      <c r="A41" s="175"/>
      <c r="B41" s="171"/>
      <c r="C41" s="182"/>
      <c r="D41" s="171"/>
      <c r="E41" s="171"/>
      <c r="F41" s="171"/>
      <c r="G41" s="187"/>
      <c r="H41" s="171"/>
      <c r="I41" s="171"/>
      <c r="J41" s="171"/>
    </row>
    <row r="42" spans="1:10" ht="12.75" customHeight="1">
      <c r="A42" s="175"/>
      <c r="B42" s="171"/>
      <c r="C42" s="182"/>
      <c r="D42" s="195" t="s">
        <v>220</v>
      </c>
      <c r="E42" s="174"/>
      <c r="F42" s="181"/>
      <c r="G42" s="171"/>
      <c r="H42" s="171"/>
      <c r="I42" s="171"/>
      <c r="J42" s="171"/>
    </row>
    <row r="43" spans="1:10" ht="12.75" customHeight="1">
      <c r="A43" s="175"/>
      <c r="B43" s="171"/>
      <c r="C43" s="182"/>
      <c r="D43" s="181" t="s">
        <v>97</v>
      </c>
      <c r="E43" s="248" t="s">
        <v>115</v>
      </c>
      <c r="F43" s="171"/>
      <c r="G43" s="171"/>
      <c r="H43" s="171"/>
      <c r="I43" s="171"/>
      <c r="J43" s="171"/>
    </row>
    <row r="44" spans="1:10" ht="12.75" customHeight="1">
      <c r="A44" s="175" t="s">
        <v>114</v>
      </c>
      <c r="B44" s="174" t="s">
        <v>220</v>
      </c>
      <c r="C44" s="182"/>
      <c r="D44" s="171"/>
      <c r="F44" s="171"/>
      <c r="G44" s="171"/>
      <c r="H44" s="171"/>
      <c r="I44" s="171"/>
      <c r="J44" s="171"/>
    </row>
    <row r="45" spans="1:10" ht="12.75" customHeight="1">
      <c r="A45" s="175"/>
      <c r="B45" s="185"/>
      <c r="C45" s="182"/>
      <c r="D45" s="171"/>
      <c r="F45" s="171"/>
      <c r="G45" s="171"/>
      <c r="H45" s="171"/>
      <c r="I45" s="171"/>
      <c r="J45" s="171"/>
    </row>
    <row r="46" spans="1:10" ht="12.75" customHeight="1">
      <c r="A46" s="175"/>
      <c r="B46" s="184">
        <v>16</v>
      </c>
      <c r="C46" s="195" t="s">
        <v>220</v>
      </c>
      <c r="D46" s="171"/>
      <c r="F46" s="171"/>
      <c r="G46" s="171"/>
      <c r="H46" s="171"/>
      <c r="I46" s="171"/>
      <c r="J46" s="171"/>
    </row>
    <row r="47" spans="1:10" ht="12.75" customHeight="1">
      <c r="A47" s="175"/>
      <c r="B47" s="182"/>
      <c r="C47" s="181"/>
      <c r="D47" s="171"/>
      <c r="F47" s="171"/>
      <c r="G47" s="171"/>
      <c r="H47" s="171"/>
    </row>
    <row r="48" spans="1:10" ht="12.75" customHeight="1">
      <c r="A48" s="175" t="s">
        <v>113</v>
      </c>
      <c r="B48" s="180" t="s">
        <v>193</v>
      </c>
      <c r="C48" s="171"/>
      <c r="D48" s="171"/>
      <c r="F48" s="171"/>
      <c r="G48" s="171"/>
      <c r="H48" s="183"/>
    </row>
    <row r="49" spans="1:8" ht="12.75" customHeight="1">
      <c r="A49" s="175"/>
      <c r="B49" s="171"/>
      <c r="C49" s="171"/>
      <c r="D49" s="171"/>
      <c r="F49" s="171"/>
      <c r="G49" s="171"/>
      <c r="H49" s="171"/>
    </row>
    <row r="50" spans="1:8" ht="12.75" customHeight="1">
      <c r="A50" s="207"/>
      <c r="B50" s="171"/>
      <c r="C50" s="171"/>
      <c r="D50" s="171"/>
      <c r="F50" s="171"/>
      <c r="G50" s="171"/>
      <c r="H50" s="171"/>
    </row>
    <row r="51" spans="1:8" ht="12.75" customHeight="1">
      <c r="A51" s="179"/>
      <c r="B51" s="178" t="s">
        <v>112</v>
      </c>
      <c r="F51" s="171"/>
      <c r="G51" s="171"/>
      <c r="H51" s="171"/>
    </row>
    <row r="52" spans="1:8" ht="12.75" customHeight="1">
      <c r="A52" s="171"/>
      <c r="B52" s="171"/>
      <c r="F52" s="171"/>
      <c r="G52" s="177"/>
      <c r="H52" s="171"/>
    </row>
    <row r="53" spans="1:8" ht="12.75" customHeight="1">
      <c r="A53" s="175" t="s">
        <v>111</v>
      </c>
      <c r="B53" s="174" t="s">
        <v>215</v>
      </c>
      <c r="E53" s="177"/>
      <c r="H53" s="171"/>
    </row>
    <row r="54" spans="1:8" ht="12.75" customHeight="1">
      <c r="A54" s="171"/>
      <c r="B54" s="171"/>
      <c r="C54" s="173"/>
      <c r="E54" s="171"/>
      <c r="H54" s="171"/>
    </row>
    <row r="55" spans="1:8" ht="12.75" customHeight="1">
      <c r="A55" s="171"/>
      <c r="B55" s="171"/>
      <c r="C55" s="174" t="s">
        <v>215</v>
      </c>
      <c r="D55" s="176"/>
      <c r="E55" s="171"/>
      <c r="H55" s="171"/>
    </row>
    <row r="56" spans="1:8" ht="12.75" customHeight="1">
      <c r="A56" s="171"/>
      <c r="B56" s="171"/>
      <c r="C56" s="249" t="s">
        <v>110</v>
      </c>
      <c r="H56" s="171"/>
    </row>
    <row r="57" spans="1:8" ht="12.75" customHeight="1">
      <c r="A57" s="175" t="s">
        <v>109</v>
      </c>
      <c r="B57" s="174" t="s">
        <v>193</v>
      </c>
      <c r="C57" s="173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1"/>
      <c r="B62" s="171"/>
      <c r="D62" s="171"/>
    </row>
    <row r="63" spans="1:8" ht="12.75" customHeight="1">
      <c r="A63" s="172"/>
      <c r="B63" s="171"/>
      <c r="C63" s="171"/>
      <c r="D63" s="171"/>
      <c r="E63" s="171"/>
    </row>
    <row r="64" spans="1:8" ht="12.75" customHeight="1">
      <c r="A64" s="172"/>
      <c r="B64" s="171"/>
      <c r="C64" s="171"/>
      <c r="D64" s="171"/>
      <c r="E64" s="171"/>
    </row>
    <row r="65" spans="1:5" ht="12.75" customHeight="1">
      <c r="A65" s="172"/>
      <c r="B65" s="171"/>
      <c r="C65" s="171"/>
      <c r="D65" s="171"/>
      <c r="E65" s="171"/>
    </row>
    <row r="66" spans="1:5" ht="12.75" customHeight="1">
      <c r="A66" s="172"/>
      <c r="B66" s="171"/>
      <c r="C66" s="171"/>
      <c r="D66" s="171"/>
      <c r="E66" s="171"/>
    </row>
    <row r="67" spans="1:5" ht="12.75" customHeight="1">
      <c r="A67" s="172"/>
      <c r="B67" s="171"/>
      <c r="C67" s="171"/>
      <c r="D67" s="171"/>
      <c r="E67" s="171"/>
    </row>
    <row r="68" spans="1:5" ht="12.75" customHeight="1">
      <c r="A68" s="170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52" workbookViewId="0">
      <selection activeCell="G19" sqref="G19"/>
    </sheetView>
  </sheetViews>
  <sheetFormatPr defaultRowHeight="15.75"/>
  <cols>
    <col min="1" max="1" width="6.125" customWidth="1"/>
    <col min="2" max="2" width="16.875" bestFit="1" customWidth="1"/>
    <col min="3" max="3" width="18.375" bestFit="1" customWidth="1"/>
  </cols>
  <sheetData>
    <row r="1" spans="1:5" ht="16.5" thickBot="1">
      <c r="A1" s="220" t="s">
        <v>130</v>
      </c>
      <c r="B1" s="219" t="s">
        <v>87</v>
      </c>
      <c r="C1" s="219" t="s">
        <v>77</v>
      </c>
      <c r="D1" s="219" t="s">
        <v>11</v>
      </c>
      <c r="E1" s="218" t="s">
        <v>131</v>
      </c>
    </row>
    <row r="2" spans="1:5" ht="16.5" thickTop="1">
      <c r="A2" s="217">
        <v>1</v>
      </c>
      <c r="B2" s="277" t="s">
        <v>17</v>
      </c>
      <c r="C2" s="221" t="s">
        <v>18</v>
      </c>
      <c r="D2" s="8">
        <v>2007</v>
      </c>
      <c r="E2" s="14" t="s">
        <v>66</v>
      </c>
    </row>
    <row r="3" spans="1:5">
      <c r="A3" s="216">
        <v>2</v>
      </c>
      <c r="B3" s="277" t="s">
        <v>30</v>
      </c>
      <c r="C3" s="221" t="s">
        <v>18</v>
      </c>
      <c r="D3" s="8">
        <v>2010</v>
      </c>
      <c r="E3" s="14" t="s">
        <v>23</v>
      </c>
    </row>
    <row r="4" spans="1:5">
      <c r="A4" s="216">
        <v>3</v>
      </c>
      <c r="B4" s="277" t="s">
        <v>133</v>
      </c>
      <c r="C4" s="221" t="s">
        <v>137</v>
      </c>
      <c r="D4" s="14">
        <v>2008</v>
      </c>
      <c r="E4" s="8" t="s">
        <v>26</v>
      </c>
    </row>
    <row r="5" spans="1:5">
      <c r="A5" s="216">
        <v>4</v>
      </c>
      <c r="B5" s="324" t="s">
        <v>38</v>
      </c>
      <c r="C5" s="221" t="s">
        <v>18</v>
      </c>
      <c r="D5" s="14">
        <v>2010</v>
      </c>
      <c r="E5" s="13" t="s">
        <v>23</v>
      </c>
    </row>
    <row r="6" spans="1:5">
      <c r="A6" s="216">
        <v>5</v>
      </c>
      <c r="B6" s="277" t="s">
        <v>132</v>
      </c>
      <c r="C6" s="327" t="s">
        <v>22</v>
      </c>
      <c r="D6" s="10">
        <v>2008</v>
      </c>
      <c r="E6" s="8" t="s">
        <v>26</v>
      </c>
    </row>
    <row r="7" spans="1:5">
      <c r="A7" s="216">
        <v>6</v>
      </c>
      <c r="B7" s="277" t="s">
        <v>140</v>
      </c>
      <c r="C7" s="221" t="s">
        <v>191</v>
      </c>
      <c r="D7" s="14">
        <v>2008</v>
      </c>
      <c r="E7" s="8" t="s">
        <v>26</v>
      </c>
    </row>
    <row r="8" spans="1:5">
      <c r="A8" s="216">
        <v>7</v>
      </c>
      <c r="B8" s="277" t="s">
        <v>21</v>
      </c>
      <c r="C8" s="221" t="s">
        <v>22</v>
      </c>
      <c r="D8" s="14">
        <v>2008</v>
      </c>
      <c r="E8" s="8" t="s">
        <v>26</v>
      </c>
    </row>
    <row r="9" spans="1:5">
      <c r="A9" s="216">
        <v>8</v>
      </c>
      <c r="B9" s="324" t="s">
        <v>36</v>
      </c>
      <c r="C9" s="221" t="s">
        <v>37</v>
      </c>
      <c r="D9" s="14">
        <v>2008</v>
      </c>
      <c r="E9" s="13" t="s">
        <v>26</v>
      </c>
    </row>
    <row r="10" spans="1:5">
      <c r="A10" s="216">
        <v>9</v>
      </c>
      <c r="B10" s="277" t="s">
        <v>24</v>
      </c>
      <c r="C10" s="277" t="s">
        <v>25</v>
      </c>
      <c r="D10" s="8">
        <v>2006</v>
      </c>
      <c r="E10" s="8" t="s">
        <v>20</v>
      </c>
    </row>
    <row r="11" spans="1:5">
      <c r="A11" s="216">
        <v>10</v>
      </c>
      <c r="B11" s="277" t="s">
        <v>33</v>
      </c>
      <c r="C11" s="221" t="s">
        <v>28</v>
      </c>
      <c r="D11" s="8">
        <v>2006</v>
      </c>
      <c r="E11" s="14" t="s">
        <v>20</v>
      </c>
    </row>
    <row r="12" spans="1:5">
      <c r="A12" s="216">
        <v>11</v>
      </c>
      <c r="B12" s="277" t="s">
        <v>35</v>
      </c>
      <c r="C12" s="221" t="s">
        <v>37</v>
      </c>
      <c r="D12" s="8">
        <v>2008</v>
      </c>
      <c r="E12" s="14" t="s">
        <v>26</v>
      </c>
    </row>
    <row r="13" spans="1:5">
      <c r="A13" s="216">
        <v>12</v>
      </c>
      <c r="B13" s="324" t="s">
        <v>139</v>
      </c>
      <c r="C13" s="221" t="s">
        <v>47</v>
      </c>
      <c r="D13" s="14">
        <v>2008</v>
      </c>
      <c r="E13" s="13" t="s">
        <v>26</v>
      </c>
    </row>
    <row r="14" spans="1:5">
      <c r="A14" s="216">
        <v>13</v>
      </c>
      <c r="B14" s="324" t="s">
        <v>43</v>
      </c>
      <c r="C14" s="221" t="s">
        <v>28</v>
      </c>
      <c r="D14" s="14">
        <v>2009</v>
      </c>
      <c r="E14" s="13" t="s">
        <v>19</v>
      </c>
    </row>
    <row r="15" spans="1:5">
      <c r="A15" s="216">
        <v>14</v>
      </c>
      <c r="B15" s="324" t="s">
        <v>60</v>
      </c>
      <c r="C15" s="221" t="s">
        <v>18</v>
      </c>
      <c r="D15" s="14">
        <v>2012</v>
      </c>
      <c r="E15" s="13" t="s">
        <v>31</v>
      </c>
    </row>
    <row r="16" spans="1:5">
      <c r="A16" s="216">
        <v>15</v>
      </c>
      <c r="B16" s="277" t="s">
        <v>198</v>
      </c>
      <c r="C16" s="221" t="s">
        <v>28</v>
      </c>
      <c r="D16" s="8">
        <v>2009</v>
      </c>
      <c r="E16" s="14" t="s">
        <v>19</v>
      </c>
    </row>
    <row r="17" spans="1:5">
      <c r="A17" s="216">
        <v>16</v>
      </c>
      <c r="B17" s="277" t="s">
        <v>48</v>
      </c>
      <c r="C17" s="221" t="s">
        <v>32</v>
      </c>
      <c r="D17" s="8">
        <v>2006</v>
      </c>
      <c r="E17" s="14" t="s">
        <v>20</v>
      </c>
    </row>
    <row r="18" spans="1:5">
      <c r="A18" s="216">
        <v>17</v>
      </c>
      <c r="B18" s="223" t="s">
        <v>27</v>
      </c>
      <c r="C18" s="279" t="s">
        <v>28</v>
      </c>
      <c r="D18" s="42">
        <v>2007</v>
      </c>
      <c r="E18" s="43" t="s">
        <v>66</v>
      </c>
    </row>
    <row r="19" spans="1:5">
      <c r="A19" s="216">
        <v>18</v>
      </c>
      <c r="B19" s="223" t="s">
        <v>42</v>
      </c>
      <c r="C19" s="279" t="s">
        <v>22</v>
      </c>
      <c r="D19" s="42">
        <v>2011</v>
      </c>
      <c r="E19" s="43" t="s">
        <v>23</v>
      </c>
    </row>
    <row r="20" spans="1:5">
      <c r="A20" s="216">
        <v>19</v>
      </c>
      <c r="B20" s="223" t="s">
        <v>147</v>
      </c>
      <c r="C20" s="279" t="s">
        <v>28</v>
      </c>
      <c r="D20" s="42">
        <v>2007</v>
      </c>
      <c r="E20" s="43" t="s">
        <v>20</v>
      </c>
    </row>
    <row r="21" spans="1:5">
      <c r="A21" s="216">
        <v>20</v>
      </c>
      <c r="B21" s="279" t="s">
        <v>65</v>
      </c>
      <c r="C21" s="279" t="s">
        <v>53</v>
      </c>
      <c r="D21" s="43">
        <v>2011</v>
      </c>
      <c r="E21" s="43" t="s">
        <v>23</v>
      </c>
    </row>
    <row r="22" spans="1:5">
      <c r="A22" s="216">
        <v>21</v>
      </c>
      <c r="B22" s="223" t="s">
        <v>34</v>
      </c>
      <c r="C22" s="279" t="s">
        <v>28</v>
      </c>
      <c r="D22" s="42">
        <v>2006</v>
      </c>
      <c r="E22" s="43" t="s">
        <v>20</v>
      </c>
    </row>
    <row r="23" spans="1:5">
      <c r="A23" s="216">
        <v>22</v>
      </c>
      <c r="B23" s="223" t="s">
        <v>135</v>
      </c>
      <c r="C23" s="279" t="s">
        <v>191</v>
      </c>
      <c r="D23" s="42">
        <v>2012</v>
      </c>
      <c r="E23" s="43" t="s">
        <v>29</v>
      </c>
    </row>
    <row r="24" spans="1:5">
      <c r="A24" s="216">
        <v>23</v>
      </c>
      <c r="B24" s="223" t="s">
        <v>148</v>
      </c>
      <c r="C24" s="279" t="s">
        <v>28</v>
      </c>
      <c r="D24" s="42">
        <v>2011</v>
      </c>
      <c r="E24" s="43" t="s">
        <v>23</v>
      </c>
    </row>
    <row r="25" spans="1:5">
      <c r="A25" s="216">
        <v>24</v>
      </c>
      <c r="B25" s="279" t="s">
        <v>55</v>
      </c>
      <c r="C25" s="279" t="s">
        <v>47</v>
      </c>
      <c r="D25" s="43">
        <v>2006</v>
      </c>
      <c r="E25" s="43" t="s">
        <v>66</v>
      </c>
    </row>
    <row r="26" spans="1:5">
      <c r="A26" s="216">
        <v>25</v>
      </c>
      <c r="B26" s="223" t="s">
        <v>63</v>
      </c>
      <c r="C26" s="279" t="s">
        <v>37</v>
      </c>
      <c r="D26" s="42">
        <v>2013</v>
      </c>
      <c r="E26" s="43" t="s">
        <v>31</v>
      </c>
    </row>
    <row r="27" spans="1:5">
      <c r="A27" s="216">
        <v>26</v>
      </c>
      <c r="B27" s="223" t="s">
        <v>152</v>
      </c>
      <c r="C27" s="279" t="s">
        <v>44</v>
      </c>
      <c r="D27" s="42">
        <v>2011</v>
      </c>
      <c r="E27" s="43" t="s">
        <v>23</v>
      </c>
    </row>
    <row r="28" spans="1:5">
      <c r="A28" s="216">
        <v>27</v>
      </c>
      <c r="B28" s="223" t="s">
        <v>52</v>
      </c>
      <c r="C28" s="279" t="s">
        <v>46</v>
      </c>
      <c r="D28" s="42">
        <v>2010</v>
      </c>
      <c r="E28" s="43" t="s">
        <v>40</v>
      </c>
    </row>
    <row r="29" spans="1:5">
      <c r="A29" s="216">
        <v>28</v>
      </c>
      <c r="B29" s="279" t="s">
        <v>57</v>
      </c>
      <c r="C29" s="279" t="s">
        <v>58</v>
      </c>
      <c r="D29" s="42">
        <v>2006</v>
      </c>
      <c r="E29" s="43" t="s">
        <v>66</v>
      </c>
    </row>
    <row r="30" spans="1:5">
      <c r="A30" s="216">
        <v>29</v>
      </c>
      <c r="B30" s="223" t="s">
        <v>45</v>
      </c>
      <c r="C30" s="279" t="s">
        <v>46</v>
      </c>
      <c r="D30" s="42">
        <v>2010</v>
      </c>
      <c r="E30" s="43" t="s">
        <v>40</v>
      </c>
    </row>
    <row r="31" spans="1:5">
      <c r="A31" s="216">
        <v>30</v>
      </c>
      <c r="B31" s="223" t="s">
        <v>138</v>
      </c>
      <c r="C31" s="279" t="s">
        <v>37</v>
      </c>
      <c r="D31" s="42">
        <v>2011</v>
      </c>
      <c r="E31" s="43" t="s">
        <v>40</v>
      </c>
    </row>
    <row r="32" spans="1:5">
      <c r="A32" s="216">
        <v>31</v>
      </c>
      <c r="B32" s="279" t="s">
        <v>51</v>
      </c>
      <c r="C32" s="279" t="s">
        <v>46</v>
      </c>
      <c r="D32" s="43">
        <v>2011</v>
      </c>
      <c r="E32" s="43" t="s">
        <v>40</v>
      </c>
    </row>
    <row r="33" spans="1:5">
      <c r="A33" s="216">
        <v>32</v>
      </c>
      <c r="B33" s="279" t="s">
        <v>134</v>
      </c>
      <c r="C33" s="279" t="s">
        <v>46</v>
      </c>
      <c r="D33" s="42">
        <v>2010</v>
      </c>
      <c r="E33" s="43" t="s">
        <v>40</v>
      </c>
    </row>
    <row r="34" spans="1:5">
      <c r="A34" s="216">
        <v>33</v>
      </c>
      <c r="B34" s="224" t="s">
        <v>136</v>
      </c>
      <c r="C34" s="281" t="s">
        <v>25</v>
      </c>
      <c r="D34" s="61">
        <v>2007</v>
      </c>
      <c r="E34" s="60" t="s">
        <v>20</v>
      </c>
    </row>
    <row r="35" spans="1:5">
      <c r="A35" s="216">
        <v>34</v>
      </c>
      <c r="B35" s="224" t="s">
        <v>56</v>
      </c>
      <c r="C35" s="281" t="s">
        <v>44</v>
      </c>
      <c r="D35" s="61">
        <v>2008</v>
      </c>
      <c r="E35" s="60" t="s">
        <v>26</v>
      </c>
    </row>
    <row r="36" spans="1:5">
      <c r="A36" s="216">
        <v>35</v>
      </c>
      <c r="B36" s="281" t="s">
        <v>68</v>
      </c>
      <c r="C36" s="281" t="s">
        <v>28</v>
      </c>
      <c r="D36" s="61">
        <v>2009</v>
      </c>
      <c r="E36" s="61" t="s">
        <v>26</v>
      </c>
    </row>
    <row r="37" spans="1:5">
      <c r="A37" s="216">
        <v>36</v>
      </c>
      <c r="B37" s="281" t="s">
        <v>167</v>
      </c>
      <c r="C37" s="281" t="s">
        <v>28</v>
      </c>
      <c r="D37" s="61">
        <v>2008</v>
      </c>
      <c r="E37" s="61" t="s">
        <v>26</v>
      </c>
    </row>
    <row r="38" spans="1:5">
      <c r="A38" s="216">
        <v>37</v>
      </c>
      <c r="B38" s="224" t="s">
        <v>70</v>
      </c>
      <c r="C38" s="281" t="s">
        <v>44</v>
      </c>
      <c r="D38" s="61">
        <v>2008</v>
      </c>
      <c r="E38" s="60" t="s">
        <v>26</v>
      </c>
    </row>
    <row r="39" spans="1:5">
      <c r="A39" s="216">
        <v>38</v>
      </c>
      <c r="B39" s="224" t="s">
        <v>143</v>
      </c>
      <c r="C39" s="281" t="s">
        <v>28</v>
      </c>
      <c r="D39" s="61">
        <v>2008</v>
      </c>
      <c r="E39" s="60" t="s">
        <v>26</v>
      </c>
    </row>
    <row r="40" spans="1:5">
      <c r="A40" s="216">
        <v>39</v>
      </c>
      <c r="B40" s="281" t="s">
        <v>41</v>
      </c>
      <c r="C40" s="281" t="s">
        <v>28</v>
      </c>
      <c r="D40" s="61">
        <v>2009</v>
      </c>
      <c r="E40" s="61" t="s">
        <v>19</v>
      </c>
    </row>
    <row r="41" spans="1:5">
      <c r="A41" s="216">
        <v>40</v>
      </c>
      <c r="B41" s="281" t="s">
        <v>199</v>
      </c>
      <c r="C41" s="281" t="s">
        <v>46</v>
      </c>
      <c r="D41" s="61">
        <v>2011</v>
      </c>
      <c r="E41" s="61" t="s">
        <v>23</v>
      </c>
    </row>
    <row r="42" spans="1:5">
      <c r="A42" s="216">
        <v>41</v>
      </c>
      <c r="B42" s="224" t="s">
        <v>50</v>
      </c>
      <c r="C42" s="281" t="s">
        <v>28</v>
      </c>
      <c r="D42" s="61">
        <v>2010</v>
      </c>
      <c r="E42" s="60" t="s">
        <v>23</v>
      </c>
    </row>
    <row r="43" spans="1:5">
      <c r="A43" s="216">
        <v>42</v>
      </c>
      <c r="B43" s="224" t="s">
        <v>151</v>
      </c>
      <c r="C43" s="281" t="s">
        <v>46</v>
      </c>
      <c r="D43" s="61">
        <v>2009</v>
      </c>
      <c r="E43" s="60" t="s">
        <v>26</v>
      </c>
    </row>
    <row r="44" spans="1:5">
      <c r="A44" s="216">
        <v>43</v>
      </c>
      <c r="B44" s="281" t="s">
        <v>62</v>
      </c>
      <c r="C44" s="281" t="s">
        <v>37</v>
      </c>
      <c r="D44" s="61">
        <v>2011</v>
      </c>
      <c r="E44" s="61" t="s">
        <v>23</v>
      </c>
    </row>
    <row r="45" spans="1:5">
      <c r="A45" s="216">
        <v>44</v>
      </c>
      <c r="B45" s="281" t="s">
        <v>144</v>
      </c>
      <c r="C45" s="281" t="s">
        <v>28</v>
      </c>
      <c r="D45" s="61">
        <v>2011</v>
      </c>
      <c r="E45" s="61" t="s">
        <v>40</v>
      </c>
    </row>
    <row r="46" spans="1:5">
      <c r="A46" s="216">
        <v>45</v>
      </c>
      <c r="B46" s="224" t="s">
        <v>142</v>
      </c>
      <c r="C46" s="281" t="s">
        <v>37</v>
      </c>
      <c r="D46" s="61">
        <v>2008</v>
      </c>
      <c r="E46" s="60" t="s">
        <v>19</v>
      </c>
    </row>
    <row r="47" spans="1:5">
      <c r="A47" s="216">
        <v>46</v>
      </c>
      <c r="B47" s="224" t="s">
        <v>200</v>
      </c>
      <c r="C47" s="281" t="s">
        <v>201</v>
      </c>
      <c r="D47" s="61">
        <v>2013</v>
      </c>
      <c r="E47" s="60" t="s">
        <v>31</v>
      </c>
    </row>
    <row r="48" spans="1:5">
      <c r="A48" s="216">
        <v>47</v>
      </c>
      <c r="B48" s="281" t="s">
        <v>149</v>
      </c>
      <c r="C48" s="281" t="s">
        <v>18</v>
      </c>
      <c r="D48" s="61">
        <v>2014</v>
      </c>
      <c r="E48" s="61" t="s">
        <v>69</v>
      </c>
    </row>
    <row r="49" spans="1:5">
      <c r="A49" s="216">
        <v>48</v>
      </c>
      <c r="B49" s="281" t="s">
        <v>173</v>
      </c>
      <c r="C49" s="281" t="s">
        <v>28</v>
      </c>
      <c r="D49" s="61">
        <v>2011</v>
      </c>
      <c r="E49" s="61" t="s">
        <v>23</v>
      </c>
    </row>
    <row r="50" spans="1:5">
      <c r="A50" s="216">
        <v>49</v>
      </c>
      <c r="B50" s="282" t="s">
        <v>150</v>
      </c>
      <c r="C50" s="282" t="s">
        <v>28</v>
      </c>
      <c r="D50" s="83">
        <v>2009</v>
      </c>
      <c r="E50" s="83" t="s">
        <v>26</v>
      </c>
    </row>
    <row r="51" spans="1:5">
      <c r="A51" s="216">
        <v>50</v>
      </c>
      <c r="B51" s="282" t="s">
        <v>59</v>
      </c>
      <c r="C51" s="282" t="s">
        <v>37</v>
      </c>
      <c r="D51" s="83">
        <v>2006</v>
      </c>
      <c r="E51" s="83" t="s">
        <v>20</v>
      </c>
    </row>
    <row r="52" spans="1:5">
      <c r="A52" s="216">
        <v>51</v>
      </c>
      <c r="B52" s="282" t="s">
        <v>54</v>
      </c>
      <c r="C52" s="282" t="s">
        <v>18</v>
      </c>
      <c r="D52" s="83">
        <v>2010</v>
      </c>
      <c r="E52" s="83" t="s">
        <v>23</v>
      </c>
    </row>
    <row r="53" spans="1:5">
      <c r="A53" s="216">
        <v>52</v>
      </c>
      <c r="B53" s="282" t="s">
        <v>141</v>
      </c>
      <c r="C53" s="282" t="s">
        <v>37</v>
      </c>
      <c r="D53" s="83">
        <v>2008</v>
      </c>
      <c r="E53" s="83" t="s">
        <v>19</v>
      </c>
    </row>
    <row r="54" spans="1:5">
      <c r="A54" s="216">
        <v>53</v>
      </c>
      <c r="B54" s="282" t="s">
        <v>175</v>
      </c>
      <c r="C54" s="282" t="s">
        <v>46</v>
      </c>
      <c r="D54" s="83">
        <v>2011</v>
      </c>
      <c r="E54" s="83" t="s">
        <v>23</v>
      </c>
    </row>
    <row r="55" spans="1:5">
      <c r="A55" s="216">
        <v>54</v>
      </c>
      <c r="B55" s="282" t="s">
        <v>177</v>
      </c>
      <c r="C55" s="282" t="s">
        <v>37</v>
      </c>
      <c r="D55" s="83">
        <v>2013</v>
      </c>
      <c r="E55" s="83" t="s">
        <v>31</v>
      </c>
    </row>
    <row r="56" spans="1:5">
      <c r="A56" s="216">
        <v>55</v>
      </c>
      <c r="B56" s="282" t="s">
        <v>170</v>
      </c>
      <c r="C56" s="282" t="s">
        <v>28</v>
      </c>
      <c r="D56" s="83">
        <v>2014</v>
      </c>
      <c r="E56" s="83" t="s">
        <v>61</v>
      </c>
    </row>
    <row r="57" spans="1:5">
      <c r="A57" s="216">
        <v>56</v>
      </c>
      <c r="B57" s="282" t="s">
        <v>171</v>
      </c>
      <c r="C57" s="282" t="s">
        <v>172</v>
      </c>
      <c r="D57" s="83">
        <v>2012</v>
      </c>
      <c r="E57" s="83" t="s">
        <v>31</v>
      </c>
    </row>
    <row r="58" spans="1:5">
      <c r="A58" s="216">
        <v>57</v>
      </c>
      <c r="B58" s="282" t="s">
        <v>146</v>
      </c>
      <c r="C58" s="282" t="s">
        <v>28</v>
      </c>
      <c r="D58" s="83">
        <v>2013</v>
      </c>
      <c r="E58" s="83" t="s">
        <v>31</v>
      </c>
    </row>
    <row r="59" spans="1:5">
      <c r="A59" s="216">
        <v>58</v>
      </c>
      <c r="B59" s="282" t="s">
        <v>176</v>
      </c>
      <c r="C59" s="282" t="s">
        <v>49</v>
      </c>
      <c r="D59" s="83">
        <v>2011</v>
      </c>
      <c r="E59" s="83" t="s">
        <v>23</v>
      </c>
    </row>
    <row r="60" spans="1:5">
      <c r="A60" s="216">
        <v>59</v>
      </c>
      <c r="B60" s="282" t="s">
        <v>67</v>
      </c>
      <c r="C60" s="282" t="s">
        <v>58</v>
      </c>
      <c r="D60" s="83">
        <v>2007</v>
      </c>
      <c r="E60" s="83" t="s">
        <v>20</v>
      </c>
    </row>
    <row r="61" spans="1:5">
      <c r="A61" s="216">
        <v>60</v>
      </c>
      <c r="B61" s="282" t="s">
        <v>64</v>
      </c>
      <c r="C61" s="282" t="s">
        <v>46</v>
      </c>
      <c r="D61" s="83">
        <v>2008</v>
      </c>
      <c r="E61" s="83" t="s">
        <v>19</v>
      </c>
    </row>
    <row r="62" spans="1:5">
      <c r="A62" s="216">
        <v>61</v>
      </c>
      <c r="B62" s="282" t="s">
        <v>145</v>
      </c>
      <c r="C62" s="282" t="s">
        <v>28</v>
      </c>
      <c r="D62" s="83">
        <v>2011</v>
      </c>
      <c r="E62" s="83" t="s">
        <v>23</v>
      </c>
    </row>
    <row r="63" spans="1:5">
      <c r="A63" s="216">
        <v>62</v>
      </c>
      <c r="B63" s="282" t="s">
        <v>168</v>
      </c>
      <c r="C63" s="282" t="s">
        <v>46</v>
      </c>
      <c r="D63" s="83">
        <v>2013</v>
      </c>
      <c r="E63" s="83" t="s">
        <v>29</v>
      </c>
    </row>
    <row r="64" spans="1:5">
      <c r="A64" s="216">
        <v>63</v>
      </c>
      <c r="B64" s="282" t="s">
        <v>169</v>
      </c>
      <c r="C64" s="282" t="s">
        <v>46</v>
      </c>
      <c r="D64" s="83">
        <v>2013</v>
      </c>
      <c r="E64" s="83" t="s">
        <v>29</v>
      </c>
    </row>
    <row r="65" spans="1:5">
      <c r="A65" s="216">
        <v>64</v>
      </c>
      <c r="B65" s="282" t="s">
        <v>202</v>
      </c>
      <c r="C65" s="282" t="s">
        <v>18</v>
      </c>
      <c r="D65" s="83">
        <v>2011</v>
      </c>
      <c r="E65" s="83" t="s">
        <v>40</v>
      </c>
    </row>
    <row r="66" spans="1:5">
      <c r="A66" s="216">
        <v>65</v>
      </c>
      <c r="B66" s="311" t="s">
        <v>187</v>
      </c>
      <c r="C66" s="312" t="s">
        <v>39</v>
      </c>
      <c r="D66" s="236">
        <v>2006</v>
      </c>
      <c r="E66" s="313" t="s">
        <v>20</v>
      </c>
    </row>
    <row r="67" spans="1:5">
      <c r="A67" s="216">
        <v>66</v>
      </c>
      <c r="B67" s="311" t="s">
        <v>186</v>
      </c>
      <c r="C67" s="312" t="s">
        <v>25</v>
      </c>
      <c r="D67" s="236">
        <v>2007</v>
      </c>
      <c r="E67" s="313" t="s">
        <v>20</v>
      </c>
    </row>
    <row r="68" spans="1:5">
      <c r="A68" s="216">
        <v>67</v>
      </c>
      <c r="B68" s="311" t="s">
        <v>205</v>
      </c>
      <c r="C68" s="312" t="s">
        <v>201</v>
      </c>
      <c r="D68" s="236">
        <v>2012</v>
      </c>
      <c r="E68" s="313" t="s">
        <v>31</v>
      </c>
    </row>
    <row r="69" spans="1:5">
      <c r="A69" s="216">
        <v>68</v>
      </c>
      <c r="B69" s="312" t="s">
        <v>180</v>
      </c>
      <c r="C69" s="312" t="s">
        <v>49</v>
      </c>
      <c r="D69" s="236">
        <v>2011</v>
      </c>
      <c r="E69" s="236" t="s">
        <v>23</v>
      </c>
    </row>
    <row r="70" spans="1:5">
      <c r="A70" s="216">
        <v>69</v>
      </c>
      <c r="B70" s="311" t="s">
        <v>203</v>
      </c>
      <c r="C70" s="312" t="s">
        <v>28</v>
      </c>
      <c r="D70" s="236">
        <v>2006</v>
      </c>
      <c r="E70" s="313" t="s">
        <v>20</v>
      </c>
    </row>
    <row r="71" spans="1:5">
      <c r="A71" s="216">
        <v>70</v>
      </c>
      <c r="B71" s="311" t="s">
        <v>204</v>
      </c>
      <c r="C71" s="312" t="s">
        <v>28</v>
      </c>
      <c r="D71" s="236">
        <v>2007</v>
      </c>
      <c r="E71" s="313" t="s">
        <v>20</v>
      </c>
    </row>
    <row r="72" spans="1:5">
      <c r="A72" s="216">
        <v>71</v>
      </c>
      <c r="B72" s="311" t="s">
        <v>181</v>
      </c>
      <c r="C72" s="312" t="s">
        <v>46</v>
      </c>
      <c r="D72" s="236">
        <v>2014</v>
      </c>
      <c r="E72" s="313" t="s">
        <v>61</v>
      </c>
    </row>
    <row r="73" spans="1:5">
      <c r="A73" s="216">
        <v>72</v>
      </c>
      <c r="B73" s="312" t="s">
        <v>206</v>
      </c>
      <c r="C73" s="312" t="s">
        <v>49</v>
      </c>
      <c r="D73" s="236">
        <v>2014</v>
      </c>
      <c r="E73" s="236" t="s">
        <v>69</v>
      </c>
    </row>
    <row r="74" spans="1:5">
      <c r="A74" s="216">
        <v>73</v>
      </c>
      <c r="B74" s="311" t="s">
        <v>183</v>
      </c>
      <c r="C74" s="312" t="s">
        <v>18</v>
      </c>
      <c r="D74" s="236">
        <v>2006</v>
      </c>
      <c r="E74" s="313" t="s">
        <v>66</v>
      </c>
    </row>
    <row r="75" spans="1:5">
      <c r="A75" s="216">
        <v>74</v>
      </c>
      <c r="B75" s="311" t="s">
        <v>184</v>
      </c>
      <c r="C75" s="312" t="s">
        <v>25</v>
      </c>
      <c r="D75" s="236">
        <v>2011</v>
      </c>
      <c r="E75" s="313" t="s">
        <v>23</v>
      </c>
    </row>
    <row r="76" spans="1:5">
      <c r="A76" s="216">
        <v>75</v>
      </c>
      <c r="B76" s="311" t="s">
        <v>174</v>
      </c>
      <c r="C76" s="312" t="s">
        <v>46</v>
      </c>
      <c r="D76" s="236">
        <v>2014</v>
      </c>
      <c r="E76" s="313" t="s">
        <v>61</v>
      </c>
    </row>
    <row r="77" spans="1:5">
      <c r="A77" s="216">
        <v>76</v>
      </c>
      <c r="B77" s="312" t="s">
        <v>190</v>
      </c>
      <c r="C77" s="312" t="s">
        <v>39</v>
      </c>
      <c r="D77" s="236">
        <v>2013</v>
      </c>
      <c r="E77" s="236" t="s">
        <v>31</v>
      </c>
    </row>
    <row r="78" spans="1:5">
      <c r="A78" s="216">
        <v>77</v>
      </c>
      <c r="B78" s="312" t="s">
        <v>185</v>
      </c>
      <c r="C78" s="312" t="s">
        <v>39</v>
      </c>
      <c r="D78" s="236">
        <v>2012</v>
      </c>
      <c r="E78" s="236" t="s">
        <v>31</v>
      </c>
    </row>
    <row r="79" spans="1:5">
      <c r="A79" s="216">
        <v>78</v>
      </c>
      <c r="B79" s="311" t="s">
        <v>178</v>
      </c>
      <c r="C79" s="312" t="s">
        <v>179</v>
      </c>
      <c r="D79" s="236">
        <v>2013</v>
      </c>
      <c r="E79" s="313" t="s">
        <v>31</v>
      </c>
    </row>
    <row r="80" spans="1:5">
      <c r="A80" s="216">
        <v>79</v>
      </c>
      <c r="B80" s="311" t="s">
        <v>189</v>
      </c>
      <c r="C80" s="312" t="s">
        <v>39</v>
      </c>
      <c r="D80" s="236">
        <v>2012</v>
      </c>
      <c r="E80" s="313" t="s">
        <v>29</v>
      </c>
    </row>
    <row r="81" spans="1:5">
      <c r="A81" s="216">
        <v>80</v>
      </c>
      <c r="B81" s="311" t="s">
        <v>182</v>
      </c>
      <c r="C81" s="312" t="s">
        <v>39</v>
      </c>
      <c r="D81" s="236">
        <v>2014</v>
      </c>
      <c r="E81" s="313" t="s">
        <v>69</v>
      </c>
    </row>
    <row r="82" spans="1:5">
      <c r="A82" s="216">
        <v>81</v>
      </c>
      <c r="B82" s="326" t="s">
        <v>211</v>
      </c>
      <c r="C82" s="326" t="s">
        <v>58</v>
      </c>
      <c r="D82" s="93">
        <v>2011</v>
      </c>
      <c r="E82" s="93" t="s">
        <v>23</v>
      </c>
    </row>
    <row r="83" spans="1:5">
      <c r="A83" s="216">
        <v>82</v>
      </c>
      <c r="B83" s="326" t="s">
        <v>210</v>
      </c>
      <c r="C83" s="326" t="s">
        <v>28</v>
      </c>
      <c r="D83" s="93">
        <v>2013</v>
      </c>
      <c r="E83" s="93" t="s">
        <v>31</v>
      </c>
    </row>
    <row r="84" spans="1:5">
      <c r="A84" s="216">
        <v>83</v>
      </c>
      <c r="B84" s="326" t="s">
        <v>208</v>
      </c>
      <c r="C84" s="326" t="s">
        <v>28</v>
      </c>
      <c r="D84" s="93">
        <v>2009</v>
      </c>
      <c r="E84" s="93" t="s">
        <v>26</v>
      </c>
    </row>
    <row r="85" spans="1:5">
      <c r="A85" s="216">
        <v>84</v>
      </c>
      <c r="B85" s="326" t="s">
        <v>212</v>
      </c>
      <c r="C85" s="326" t="s">
        <v>49</v>
      </c>
      <c r="D85" s="93">
        <v>2010</v>
      </c>
      <c r="E85" s="93" t="s">
        <v>23</v>
      </c>
    </row>
    <row r="86" spans="1:5">
      <c r="A86" s="216">
        <v>85</v>
      </c>
      <c r="B86" s="326" t="s">
        <v>209</v>
      </c>
      <c r="C86" s="326" t="s">
        <v>58</v>
      </c>
      <c r="D86" s="93">
        <v>2012</v>
      </c>
      <c r="E86" s="93" t="s">
        <v>29</v>
      </c>
    </row>
    <row r="87" spans="1:5">
      <c r="A87" s="216">
        <v>86</v>
      </c>
      <c r="B87" s="326" t="s">
        <v>219</v>
      </c>
      <c r="C87" s="326" t="s">
        <v>188</v>
      </c>
      <c r="D87" s="93">
        <v>2011</v>
      </c>
      <c r="E87" s="93" t="s">
        <v>40</v>
      </c>
    </row>
    <row r="88" spans="1:5">
      <c r="A88" s="216">
        <v>87</v>
      </c>
      <c r="B88" s="326" t="s">
        <v>207</v>
      </c>
      <c r="C88" s="326" t="s">
        <v>28</v>
      </c>
      <c r="D88" s="93">
        <v>2014</v>
      </c>
      <c r="E88" s="93" t="s">
        <v>69</v>
      </c>
    </row>
    <row r="89" spans="1:5">
      <c r="A89" s="216">
        <v>88</v>
      </c>
      <c r="B89" s="326" t="s">
        <v>218</v>
      </c>
      <c r="C89" s="326" t="s">
        <v>39</v>
      </c>
      <c r="D89" s="93">
        <v>2013</v>
      </c>
      <c r="E89" s="93" t="s">
        <v>29</v>
      </c>
    </row>
    <row r="90" spans="1:5">
      <c r="A90" s="216">
        <v>89</v>
      </c>
      <c r="B90" s="326" t="s">
        <v>216</v>
      </c>
      <c r="C90" s="326" t="s">
        <v>191</v>
      </c>
      <c r="D90" s="93">
        <v>2011</v>
      </c>
      <c r="E90" s="93" t="s">
        <v>40</v>
      </c>
    </row>
    <row r="91" spans="1:5">
      <c r="A91" s="216">
        <v>90</v>
      </c>
      <c r="B91" s="326" t="s">
        <v>217</v>
      </c>
      <c r="C91" s="326" t="s">
        <v>39</v>
      </c>
      <c r="D91" s="93">
        <v>2013</v>
      </c>
      <c r="E91" s="93" t="s">
        <v>31</v>
      </c>
    </row>
    <row r="92" spans="1:5">
      <c r="A92" s="216">
        <v>91</v>
      </c>
      <c r="B92" s="326" t="s">
        <v>221</v>
      </c>
      <c r="C92" s="326" t="s">
        <v>201</v>
      </c>
      <c r="D92" s="93">
        <v>2012</v>
      </c>
      <c r="E92" s="93" t="s">
        <v>31</v>
      </c>
    </row>
    <row r="93" spans="1:5">
      <c r="A93" s="216">
        <v>92</v>
      </c>
      <c r="B93" s="326" t="s">
        <v>214</v>
      </c>
      <c r="C93" s="326" t="s">
        <v>179</v>
      </c>
      <c r="D93" s="93">
        <v>2015</v>
      </c>
      <c r="E93" s="93" t="s">
        <v>61</v>
      </c>
    </row>
    <row r="94" spans="1:5">
      <c r="A94" s="216">
        <v>93</v>
      </c>
      <c r="B94" s="326" t="s">
        <v>220</v>
      </c>
      <c r="C94" s="326" t="s">
        <v>39</v>
      </c>
      <c r="D94" s="93">
        <v>2013</v>
      </c>
      <c r="E94" s="93" t="s">
        <v>31</v>
      </c>
    </row>
    <row r="95" spans="1:5">
      <c r="A95" s="216">
        <v>94</v>
      </c>
      <c r="B95" s="326" t="s">
        <v>213</v>
      </c>
      <c r="C95" s="326" t="s">
        <v>28</v>
      </c>
      <c r="D95" s="93">
        <v>2013</v>
      </c>
      <c r="E95" s="93" t="s">
        <v>31</v>
      </c>
    </row>
    <row r="96" spans="1:5">
      <c r="A96" s="216">
        <v>95</v>
      </c>
      <c r="B96" s="326" t="s">
        <v>215</v>
      </c>
      <c r="C96" s="326" t="s">
        <v>58</v>
      </c>
      <c r="D96" s="93">
        <v>2014</v>
      </c>
      <c r="E96" s="93" t="s">
        <v>69</v>
      </c>
    </row>
  </sheetData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Zpráva</vt:lpstr>
      <vt:lpstr>Preslist</vt:lpstr>
      <vt:lpstr>1_skupiny</vt:lpstr>
      <vt:lpstr>1_divize 1-8 </vt:lpstr>
      <vt:lpstr>1_divize 9-16</vt:lpstr>
      <vt:lpstr>2_skupiny</vt:lpstr>
      <vt:lpstr>2_divize 1-8</vt:lpstr>
      <vt:lpstr>2_divize 9-16</vt:lpstr>
      <vt:lpstr>3_skupiny</vt:lpstr>
      <vt:lpstr>3_divize 1-8</vt:lpstr>
      <vt:lpstr>3_divize 9-16</vt:lpstr>
      <vt:lpstr>4_skupiny</vt:lpstr>
      <vt:lpstr>4_divize 1-8</vt:lpstr>
      <vt:lpstr>4_divize 9-16</vt:lpstr>
      <vt:lpstr>5_skupiny</vt:lpstr>
      <vt:lpstr>5_divize 1-8</vt:lpstr>
      <vt:lpstr>5_divize 9-16</vt:lpstr>
      <vt:lpstr>6_skupiny</vt:lpstr>
      <vt:lpstr>6_divize 1-8</vt:lpstr>
      <vt:lpstr>6_divize 9-16</vt:lpstr>
      <vt:lpstr>Pořadí</vt:lpstr>
      <vt:lpstr>Preslist!Print_Area</vt:lpstr>
    </vt:vector>
  </TitlesOfParts>
  <Company>SAFRAN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SMUTNA Daniela (SAFRAN CABIN)</dc:creator>
  <cp:lastModifiedBy>SMUTNA Daniela (SAFRAN CABIN)</cp:lastModifiedBy>
  <cp:lastPrinted>2024-10-19T12:59:47Z</cp:lastPrinted>
  <dcterms:created xsi:type="dcterms:W3CDTF">2022-09-29T10:57:45Z</dcterms:created>
  <dcterms:modified xsi:type="dcterms:W3CDTF">2024-10-22T12:05:21Z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2024-10-22T12:05:21Z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9e476e5d-52db-46bd-9460-d5875bf61633</vt:lpwstr>
  </property>
  <property fmtid="{D5CDD505-2E9C-101B-9397-08002B2CF9AE}" pid="8" name="MSIP_Label_024ffcea-f25b-491e-9dc9-834516f3550e_ContentBits">
    <vt:lpwstr>1</vt:lpwstr>
  </property>
</Properties>
</file>