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9420" windowHeight="11020" tabRatio="690" activeTab="1"/>
  </bookViews>
  <sheets>
    <sheet name="návod" sheetId="20" r:id="rId1"/>
    <sheet name="seznam" sheetId="1" r:id="rId2"/>
    <sheet name="M11" sheetId="29" r:id="rId3"/>
    <sheet name="1.st A+B" sheetId="2" r:id="rId4"/>
    <sheet name="zápis" sheetId="10" r:id="rId5"/>
    <sheet name="zápis tisk" sheetId="11" r:id="rId6"/>
    <sheet name="zápis volno" sheetId="25" r:id="rId7"/>
    <sheet name=" pavouk A" sheetId="21" r:id="rId8"/>
    <sheet name="zap_pav A" sheetId="22" r:id="rId9"/>
    <sheet name=" útěcha A" sheetId="23" r:id="rId10"/>
    <sheet name="zap_útěcha A" sheetId="24" r:id="rId11"/>
    <sheet name=" pavouk B" sheetId="4" r:id="rId12"/>
    <sheet name="zap_pav B" sheetId="6" r:id="rId13"/>
    <sheet name="útěcha B" sheetId="12" r:id="rId14"/>
    <sheet name="zap_útěcha B" sheetId="13" r:id="rId15"/>
    <sheet name="pavouk-B2" sheetId="16" r:id="rId16"/>
    <sheet name="zap_pav-B2" sheetId="17" r:id="rId17"/>
    <sheet name="útěcha-B2" sheetId="18" r:id="rId18"/>
    <sheet name="zap_útěcha-B2" sheetId="19" r:id="rId19"/>
  </sheets>
  <definedNames>
    <definedName name="_xlnm._FilterDatabase" localSheetId="2" hidden="1">'M11'!$A$2:$S$6</definedName>
    <definedName name="_xlnm.Print_Area" localSheetId="7">' pavouk A'!$A$1:$G$33</definedName>
    <definedName name="_xlnm.Print_Area" localSheetId="11">' pavouk B'!$A$1:$G$17</definedName>
    <definedName name="_xlnm.Print_Area" localSheetId="9">' útěcha A'!$A$1:$G$33</definedName>
    <definedName name="_xlnm.Print_Area" localSheetId="3">'1.st A+B'!$A:$AH</definedName>
    <definedName name="_xlnm.Print_Area" localSheetId="15">'pavouk-B2'!$A$1:$G$66</definedName>
    <definedName name="_xlnm.Print_Area" localSheetId="13">'útěcha B'!$A$1:$G$17</definedName>
    <definedName name="_xlnm.Print_Area" localSheetId="17">'útěcha-B2'!$A$1:$G$66</definedName>
    <definedName name="_xlnm.Print_Area" localSheetId="5">'zápis tisk'!$A$1:$M$20</definedName>
    <definedName name="_xlnm.Print_Area" localSheetId="6">'zápis volno'!$A$1:$M$20</definedName>
  </definedNames>
  <calcPr calcId="145621"/>
  <webPublishing css="0" codePage="125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24" l="1"/>
  <c r="E61" i="10" l="1"/>
  <c r="C61" i="10"/>
  <c r="E60" i="10"/>
  <c r="C60" i="10"/>
  <c r="E59" i="10"/>
  <c r="C59" i="10"/>
  <c r="E58" i="10"/>
  <c r="C58" i="10"/>
  <c r="E57" i="10"/>
  <c r="C57" i="10"/>
  <c r="E56" i="10"/>
  <c r="C56" i="10"/>
  <c r="E51" i="10"/>
  <c r="C51" i="10"/>
  <c r="E50" i="10"/>
  <c r="C50" i="10"/>
  <c r="E49" i="10"/>
  <c r="C49" i="10"/>
  <c r="E48" i="10"/>
  <c r="C48" i="10"/>
  <c r="E47" i="10"/>
  <c r="C47" i="10"/>
  <c r="E46" i="10"/>
  <c r="C46" i="10"/>
  <c r="E39" i="10"/>
  <c r="C39" i="10"/>
  <c r="E38" i="10"/>
  <c r="C38" i="10"/>
  <c r="E37" i="10"/>
  <c r="C37" i="10"/>
  <c r="E36" i="10"/>
  <c r="C36" i="10"/>
  <c r="E35" i="10"/>
  <c r="C35" i="10"/>
  <c r="E34" i="10"/>
  <c r="C34" i="10"/>
  <c r="E29" i="10"/>
  <c r="C29" i="10"/>
  <c r="E28" i="10"/>
  <c r="C28" i="10"/>
  <c r="E27" i="10"/>
  <c r="C27" i="10"/>
  <c r="E26" i="10"/>
  <c r="C26" i="10"/>
  <c r="E25" i="10"/>
  <c r="C25" i="10"/>
  <c r="E24" i="10"/>
  <c r="C24" i="10"/>
  <c r="C1" i="10"/>
  <c r="A15" i="25" s="1"/>
  <c r="L5" i="13"/>
  <c r="J2" i="13"/>
  <c r="H16" i="25"/>
  <c r="A16" i="25"/>
  <c r="H9" i="25"/>
  <c r="A9" i="25"/>
  <c r="A8" i="25"/>
  <c r="H2" i="25"/>
  <c r="A2" i="25"/>
  <c r="K17" i="11"/>
  <c r="H17" i="11"/>
  <c r="D17" i="11"/>
  <c r="A17" i="11"/>
  <c r="K10" i="11"/>
  <c r="H10" i="11"/>
  <c r="D10" i="11"/>
  <c r="A10" i="11"/>
  <c r="K3" i="11"/>
  <c r="H3" i="11"/>
  <c r="D3" i="11"/>
  <c r="A3" i="11"/>
  <c r="E19" i="10"/>
  <c r="C19" i="10"/>
  <c r="E18" i="10"/>
  <c r="C18" i="10"/>
  <c r="E17" i="10"/>
  <c r="C17" i="10"/>
  <c r="E16" i="10"/>
  <c r="C16" i="10"/>
  <c r="E15" i="10"/>
  <c r="C15" i="10"/>
  <c r="E14" i="10"/>
  <c r="C14" i="10"/>
  <c r="E6" i="10"/>
  <c r="E7" i="10"/>
  <c r="E8" i="10"/>
  <c r="E9" i="10"/>
  <c r="C9" i="10"/>
  <c r="C8" i="10"/>
  <c r="C7" i="10"/>
  <c r="C6" i="10"/>
  <c r="E5" i="10"/>
  <c r="C5" i="10"/>
  <c r="E4" i="10"/>
  <c r="C4" i="10"/>
  <c r="B1" i="16"/>
  <c r="B1" i="23"/>
  <c r="B1" i="18"/>
  <c r="B85" i="2"/>
  <c r="B1" i="12"/>
  <c r="B1" i="2"/>
  <c r="B1" i="4"/>
  <c r="B1" i="21"/>
  <c r="H8" i="25" l="1"/>
  <c r="A1" i="25"/>
  <c r="H1" i="25"/>
  <c r="H15" i="25"/>
  <c r="W2" i="13"/>
  <c r="Y2" i="13"/>
  <c r="W3" i="13"/>
  <c r="J4" i="13"/>
  <c r="L7" i="24"/>
  <c r="AE50" i="2"/>
  <c r="L4" i="13" l="1"/>
  <c r="L2" i="13"/>
  <c r="Y3" i="13"/>
  <c r="J5" i="24"/>
  <c r="L6" i="24"/>
  <c r="J8" i="24"/>
  <c r="L8" i="24"/>
  <c r="J9" i="24"/>
  <c r="L2" i="24"/>
  <c r="F2" i="18" l="1"/>
  <c r="F2" i="16"/>
  <c r="F2" i="12"/>
  <c r="F2" i="4"/>
  <c r="F2" i="23"/>
  <c r="F2" i="21"/>
  <c r="Y10" i="24"/>
  <c r="W10" i="24"/>
  <c r="Y8" i="24"/>
  <c r="W8" i="24"/>
  <c r="Y7" i="24"/>
  <c r="W7" i="24"/>
  <c r="D21" i="23"/>
  <c r="Y5" i="24"/>
  <c r="W5" i="24"/>
  <c r="D17" i="23"/>
  <c r="Y4" i="24"/>
  <c r="W4" i="24"/>
  <c r="L4" i="24"/>
  <c r="J4" i="24"/>
  <c r="Y3" i="24"/>
  <c r="W3" i="24"/>
  <c r="L3" i="24"/>
  <c r="J3" i="24"/>
  <c r="Y2" i="24"/>
  <c r="W2" i="24"/>
  <c r="C33" i="23"/>
  <c r="D9" i="24" s="1"/>
  <c r="C32" i="23"/>
  <c r="C31" i="23"/>
  <c r="B9" i="24" s="1"/>
  <c r="C30" i="23"/>
  <c r="C29" i="23"/>
  <c r="D8" i="24" s="1"/>
  <c r="C28" i="23"/>
  <c r="C27" i="23"/>
  <c r="B8" i="24" s="1"/>
  <c r="C26" i="23"/>
  <c r="C25" i="23"/>
  <c r="D7" i="24" s="1"/>
  <c r="C24" i="23"/>
  <c r="C23" i="23"/>
  <c r="B7" i="24" s="1"/>
  <c r="C22" i="23"/>
  <c r="C21" i="23"/>
  <c r="D6" i="24" s="1"/>
  <c r="C20" i="23"/>
  <c r="C19" i="23"/>
  <c r="B6" i="24" s="1"/>
  <c r="C18" i="23"/>
  <c r="C17" i="23"/>
  <c r="D5" i="24" s="1"/>
  <c r="C16" i="23"/>
  <c r="C15" i="23"/>
  <c r="B5" i="24" s="1"/>
  <c r="C14" i="23"/>
  <c r="C13" i="23"/>
  <c r="D4" i="24" s="1"/>
  <c r="C12" i="23"/>
  <c r="C11" i="23"/>
  <c r="B4" i="24" s="1"/>
  <c r="C10" i="23"/>
  <c r="C9" i="23"/>
  <c r="D3" i="24" s="1"/>
  <c r="C8" i="23"/>
  <c r="C7" i="23"/>
  <c r="B3" i="24" s="1"/>
  <c r="C6" i="23"/>
  <c r="C5" i="23"/>
  <c r="D2" i="24" s="1"/>
  <c r="C4" i="23"/>
  <c r="C3" i="23"/>
  <c r="B2" i="24" s="1"/>
  <c r="D4" i="23" s="1"/>
  <c r="O2" i="24" s="1"/>
  <c r="C2" i="23"/>
  <c r="Y10" i="22"/>
  <c r="W10" i="22"/>
  <c r="Y8" i="22"/>
  <c r="W8" i="22"/>
  <c r="Y7" i="22"/>
  <c r="W7" i="22"/>
  <c r="J9" i="22"/>
  <c r="L8" i="22"/>
  <c r="J8" i="22"/>
  <c r="L7" i="22"/>
  <c r="J7" i="22"/>
  <c r="L6" i="22"/>
  <c r="Y5" i="22"/>
  <c r="W5" i="22"/>
  <c r="J5" i="22"/>
  <c r="Y4" i="22"/>
  <c r="W4" i="22"/>
  <c r="L4" i="22"/>
  <c r="J4" i="22"/>
  <c r="Y3" i="22"/>
  <c r="W3" i="22"/>
  <c r="L3" i="22"/>
  <c r="J3" i="22"/>
  <c r="Y2" i="22"/>
  <c r="W2" i="22"/>
  <c r="L2" i="22"/>
  <c r="C33" i="21"/>
  <c r="D9" i="22" s="1"/>
  <c r="C32" i="21"/>
  <c r="C31" i="21"/>
  <c r="B9" i="22" s="1"/>
  <c r="C30" i="21"/>
  <c r="C29" i="21"/>
  <c r="D8" i="22" s="1"/>
  <c r="C28" i="21"/>
  <c r="C27" i="21"/>
  <c r="B8" i="22" s="1"/>
  <c r="C26" i="21"/>
  <c r="C25" i="21"/>
  <c r="D7" i="22" s="1"/>
  <c r="C24" i="21"/>
  <c r="C23" i="21"/>
  <c r="B7" i="22" s="1"/>
  <c r="C22" i="21"/>
  <c r="C21" i="21"/>
  <c r="D6" i="22" s="1"/>
  <c r="C20" i="21"/>
  <c r="C19" i="21"/>
  <c r="B6" i="22" s="1"/>
  <c r="C18" i="21"/>
  <c r="C17" i="21"/>
  <c r="D5" i="22" s="1"/>
  <c r="C16" i="21"/>
  <c r="C15" i="21"/>
  <c r="B5" i="22" s="1"/>
  <c r="C14" i="21"/>
  <c r="C13" i="21"/>
  <c r="D4" i="22" s="1"/>
  <c r="C12" i="21"/>
  <c r="C11" i="21"/>
  <c r="B4" i="22" s="1"/>
  <c r="C10" i="21"/>
  <c r="C9" i="21"/>
  <c r="D3" i="22" s="1"/>
  <c r="C8" i="21"/>
  <c r="C7" i="21"/>
  <c r="B3" i="22" s="1"/>
  <c r="C6" i="21"/>
  <c r="C5" i="21"/>
  <c r="D2" i="22" s="1"/>
  <c r="C4" i="21"/>
  <c r="C3" i="21"/>
  <c r="B2" i="22" s="1"/>
  <c r="C2" i="21"/>
  <c r="B295" i="2"/>
  <c r="B253" i="2"/>
  <c r="B211" i="2"/>
  <c r="B169" i="2"/>
  <c r="B127" i="2"/>
  <c r="J2" i="17"/>
  <c r="L2" i="19"/>
  <c r="J2" i="19"/>
  <c r="Y19" i="19"/>
  <c r="W19" i="19"/>
  <c r="G35" i="18" s="1"/>
  <c r="L19" i="19"/>
  <c r="J19" i="19"/>
  <c r="G66" i="18" s="1"/>
  <c r="Y17" i="19"/>
  <c r="W17" i="19"/>
  <c r="G51" i="18" s="1"/>
  <c r="L17" i="19"/>
  <c r="J17" i="19"/>
  <c r="Y16" i="19"/>
  <c r="W16" i="19"/>
  <c r="G19" i="18" s="1"/>
  <c r="L16" i="19"/>
  <c r="J16" i="19"/>
  <c r="D60" i="18" s="1"/>
  <c r="O9" i="19" s="1"/>
  <c r="L15" i="19"/>
  <c r="J15" i="19"/>
  <c r="Y14" i="19"/>
  <c r="W14" i="19"/>
  <c r="L14" i="19"/>
  <c r="J14" i="19"/>
  <c r="D52" i="18" s="1"/>
  <c r="O8" i="19" s="1"/>
  <c r="Y13" i="19"/>
  <c r="W13" i="19"/>
  <c r="L13" i="19"/>
  <c r="J13" i="19"/>
  <c r="Y12" i="19"/>
  <c r="W12" i="19"/>
  <c r="L12" i="19"/>
  <c r="J12" i="19"/>
  <c r="D44" i="18" s="1"/>
  <c r="O7" i="19" s="1"/>
  <c r="Y11" i="19"/>
  <c r="W11" i="19"/>
  <c r="L11" i="19"/>
  <c r="J11" i="19"/>
  <c r="L10" i="19"/>
  <c r="J10" i="19"/>
  <c r="D37" i="18" s="1"/>
  <c r="Y9" i="19"/>
  <c r="W9" i="19"/>
  <c r="E63" i="18" s="1"/>
  <c r="L9" i="19"/>
  <c r="J9" i="19"/>
  <c r="D32" i="18" s="1"/>
  <c r="Q5" i="19" s="1"/>
  <c r="Y8" i="19"/>
  <c r="W8" i="19"/>
  <c r="L8" i="19"/>
  <c r="J8" i="19"/>
  <c r="Y7" i="19"/>
  <c r="W7" i="19"/>
  <c r="E46" i="18" s="1"/>
  <c r="Q13" i="19" s="1"/>
  <c r="L7" i="19"/>
  <c r="J7" i="19"/>
  <c r="D24" i="18" s="1"/>
  <c r="Q4" i="19" s="1"/>
  <c r="Y6" i="19"/>
  <c r="W6" i="19"/>
  <c r="L6" i="19"/>
  <c r="J6" i="19"/>
  <c r="D21" i="18" s="1"/>
  <c r="Y5" i="19"/>
  <c r="W5" i="19"/>
  <c r="E30" i="18" s="1"/>
  <c r="Q12" i="19" s="1"/>
  <c r="L5" i="19"/>
  <c r="J5" i="19"/>
  <c r="D16" i="18" s="1"/>
  <c r="Q3" i="19" s="1"/>
  <c r="Y4" i="19"/>
  <c r="W4" i="19"/>
  <c r="L4" i="19"/>
  <c r="J4" i="19"/>
  <c r="Y3" i="19"/>
  <c r="W3" i="19"/>
  <c r="E15" i="18" s="1"/>
  <c r="L3" i="19"/>
  <c r="J3" i="19"/>
  <c r="D8" i="18" s="1"/>
  <c r="Q2" i="19" s="1"/>
  <c r="Y2" i="19"/>
  <c r="W2" i="19"/>
  <c r="C65" i="18"/>
  <c r="D17" i="19" s="1"/>
  <c r="C64" i="18"/>
  <c r="C63" i="18"/>
  <c r="B17" i="19" s="1"/>
  <c r="C62" i="18"/>
  <c r="C61" i="18"/>
  <c r="D16" i="19" s="1"/>
  <c r="C60" i="18"/>
  <c r="F59" i="18"/>
  <c r="C59" i="18"/>
  <c r="B16" i="19" s="1"/>
  <c r="C58" i="18"/>
  <c r="C57" i="18"/>
  <c r="D15" i="19" s="1"/>
  <c r="C56" i="18"/>
  <c r="C55" i="18"/>
  <c r="B15" i="19" s="1"/>
  <c r="C54" i="18"/>
  <c r="C53" i="18"/>
  <c r="D14" i="19" s="1"/>
  <c r="C52" i="18"/>
  <c r="C51" i="18"/>
  <c r="B14" i="19" s="1"/>
  <c r="C50" i="18"/>
  <c r="C49" i="18"/>
  <c r="D13" i="19" s="1"/>
  <c r="C48" i="18"/>
  <c r="C47" i="18"/>
  <c r="B13" i="19" s="1"/>
  <c r="C46" i="18"/>
  <c r="C45" i="18"/>
  <c r="D12" i="19" s="1"/>
  <c r="C44" i="18"/>
  <c r="F43" i="18"/>
  <c r="C43" i="18"/>
  <c r="B12" i="19" s="1"/>
  <c r="C42" i="18"/>
  <c r="C41" i="18"/>
  <c r="D11" i="19" s="1"/>
  <c r="C40" i="18"/>
  <c r="C39" i="18"/>
  <c r="B11" i="19" s="1"/>
  <c r="C38" i="18"/>
  <c r="C37" i="18"/>
  <c r="D10" i="19" s="1"/>
  <c r="C36" i="18"/>
  <c r="C35" i="18"/>
  <c r="B10" i="19" s="1"/>
  <c r="C34" i="18"/>
  <c r="C33" i="18"/>
  <c r="D9" i="19" s="1"/>
  <c r="C32" i="18"/>
  <c r="C31" i="18"/>
  <c r="B9" i="19" s="1"/>
  <c r="C30" i="18"/>
  <c r="C29" i="18"/>
  <c r="D8" i="19" s="1"/>
  <c r="C28" i="18"/>
  <c r="F27" i="18"/>
  <c r="C27" i="18"/>
  <c r="B8" i="19" s="1"/>
  <c r="C26" i="18"/>
  <c r="C25" i="18"/>
  <c r="D7" i="19" s="1"/>
  <c r="C24" i="18"/>
  <c r="C23" i="18"/>
  <c r="B7" i="19" s="1"/>
  <c r="C22" i="18"/>
  <c r="C21" i="18"/>
  <c r="D6" i="19" s="1"/>
  <c r="C20" i="18"/>
  <c r="C19" i="18"/>
  <c r="B6" i="19" s="1"/>
  <c r="C18" i="18"/>
  <c r="C17" i="18"/>
  <c r="D5" i="19" s="1"/>
  <c r="C16" i="18"/>
  <c r="C15" i="18"/>
  <c r="B5" i="19" s="1"/>
  <c r="C14" i="18"/>
  <c r="C13" i="18"/>
  <c r="D4" i="19" s="1"/>
  <c r="C12" i="18"/>
  <c r="C11" i="18"/>
  <c r="B4" i="19" s="1"/>
  <c r="C10" i="18"/>
  <c r="C9" i="18"/>
  <c r="D3" i="19" s="1"/>
  <c r="C8" i="18"/>
  <c r="C7" i="18"/>
  <c r="B3" i="19" s="1"/>
  <c r="C6" i="18"/>
  <c r="C5" i="18"/>
  <c r="D2" i="19" s="1"/>
  <c r="C4" i="18"/>
  <c r="C3" i="18"/>
  <c r="B2" i="19" s="1"/>
  <c r="C2" i="18"/>
  <c r="L19" i="17"/>
  <c r="J19" i="17"/>
  <c r="Y19" i="17"/>
  <c r="W19" i="17"/>
  <c r="Y17" i="17"/>
  <c r="W17" i="17"/>
  <c r="L17" i="17"/>
  <c r="D65" i="16" s="1"/>
  <c r="J17" i="17"/>
  <c r="Y16" i="17"/>
  <c r="W16" i="17"/>
  <c r="L16" i="17"/>
  <c r="J16" i="17"/>
  <c r="L15" i="17"/>
  <c r="J15" i="17"/>
  <c r="Y14" i="17"/>
  <c r="F59" i="16" s="1"/>
  <c r="W14" i="17"/>
  <c r="L14" i="17"/>
  <c r="J14" i="17"/>
  <c r="Y13" i="17"/>
  <c r="W13" i="17"/>
  <c r="L13" i="17"/>
  <c r="D49" i="16" s="1"/>
  <c r="J13" i="17"/>
  <c r="Y12" i="17"/>
  <c r="F27" i="16" s="1"/>
  <c r="W12" i="17"/>
  <c r="L12" i="17"/>
  <c r="J12" i="17"/>
  <c r="Y11" i="17"/>
  <c r="W11" i="17"/>
  <c r="L11" i="17"/>
  <c r="J11" i="17"/>
  <c r="L10" i="17"/>
  <c r="D37" i="16" s="1"/>
  <c r="J10" i="17"/>
  <c r="Y9" i="17"/>
  <c r="W9" i="17"/>
  <c r="L9" i="17"/>
  <c r="J9" i="17"/>
  <c r="Y8" i="17"/>
  <c r="W8" i="17"/>
  <c r="L8" i="17"/>
  <c r="D29" i="16" s="1"/>
  <c r="J8" i="17"/>
  <c r="Y7" i="17"/>
  <c r="W7" i="17"/>
  <c r="L7" i="17"/>
  <c r="J7" i="17"/>
  <c r="Y6" i="17"/>
  <c r="W6" i="17"/>
  <c r="L6" i="17"/>
  <c r="D21" i="16" s="1"/>
  <c r="J6" i="17"/>
  <c r="Y5" i="17"/>
  <c r="W5" i="17"/>
  <c r="L5" i="17"/>
  <c r="J5" i="17"/>
  <c r="Y4" i="17"/>
  <c r="W4" i="17"/>
  <c r="L4" i="17"/>
  <c r="J4" i="17"/>
  <c r="Y3" i="17"/>
  <c r="W3" i="17"/>
  <c r="L3" i="17"/>
  <c r="J3" i="17"/>
  <c r="Y2" i="17"/>
  <c r="W2" i="17"/>
  <c r="L2" i="17"/>
  <c r="C65" i="16"/>
  <c r="D17" i="17" s="1"/>
  <c r="C64" i="16"/>
  <c r="C63" i="16"/>
  <c r="B17" i="17" s="1"/>
  <c r="C62" i="16"/>
  <c r="C61" i="16"/>
  <c r="D16" i="17" s="1"/>
  <c r="C60" i="16"/>
  <c r="C59" i="16"/>
  <c r="B16" i="17" s="1"/>
  <c r="C58" i="16"/>
  <c r="C57" i="16"/>
  <c r="D15" i="17" s="1"/>
  <c r="C56" i="16"/>
  <c r="C55" i="16"/>
  <c r="B15" i="17" s="1"/>
  <c r="C54" i="16"/>
  <c r="D53" i="16"/>
  <c r="C53" i="16"/>
  <c r="D14" i="17" s="1"/>
  <c r="C52" i="16"/>
  <c r="C51" i="16"/>
  <c r="B14" i="17" s="1"/>
  <c r="C50" i="16"/>
  <c r="C49" i="16"/>
  <c r="D13" i="17" s="1"/>
  <c r="C48" i="16"/>
  <c r="C47" i="16"/>
  <c r="B13" i="17" s="1"/>
  <c r="C46" i="16"/>
  <c r="D45" i="16"/>
  <c r="C45" i="16"/>
  <c r="D12" i="17" s="1"/>
  <c r="C44" i="16"/>
  <c r="C43" i="16"/>
  <c r="B12" i="17" s="1"/>
  <c r="C42" i="16"/>
  <c r="C41" i="16"/>
  <c r="D11" i="17" s="1"/>
  <c r="C40" i="16"/>
  <c r="C39" i="16"/>
  <c r="B11" i="17" s="1"/>
  <c r="C38" i="16"/>
  <c r="C37" i="16"/>
  <c r="D10" i="17" s="1"/>
  <c r="C36" i="16"/>
  <c r="C35" i="16"/>
  <c r="B10" i="17" s="1"/>
  <c r="C34" i="16"/>
  <c r="C33" i="16"/>
  <c r="D9" i="17" s="1"/>
  <c r="C32" i="16"/>
  <c r="C31" i="16"/>
  <c r="B9" i="17" s="1"/>
  <c r="C30" i="16"/>
  <c r="C29" i="16"/>
  <c r="D8" i="17" s="1"/>
  <c r="C28" i="16"/>
  <c r="C27" i="16"/>
  <c r="B8" i="17" s="1"/>
  <c r="C26" i="16"/>
  <c r="C25" i="16"/>
  <c r="D7" i="17" s="1"/>
  <c r="C24" i="16"/>
  <c r="C23" i="16"/>
  <c r="B7" i="17" s="1"/>
  <c r="C22" i="16"/>
  <c r="C21" i="16"/>
  <c r="D6" i="17" s="1"/>
  <c r="C20" i="16"/>
  <c r="C19" i="16"/>
  <c r="B6" i="17" s="1"/>
  <c r="C18" i="16"/>
  <c r="C17" i="16"/>
  <c r="D5" i="17" s="1"/>
  <c r="C16" i="16"/>
  <c r="C15" i="16"/>
  <c r="B5" i="17" s="1"/>
  <c r="C14" i="16"/>
  <c r="C13" i="16"/>
  <c r="D4" i="17" s="1"/>
  <c r="C12" i="16"/>
  <c r="C11" i="16"/>
  <c r="B4" i="17" s="1"/>
  <c r="C10" i="16"/>
  <c r="C9" i="16"/>
  <c r="D3" i="17" s="1"/>
  <c r="C8" i="16"/>
  <c r="C7" i="16"/>
  <c r="B3" i="17" s="1"/>
  <c r="C6" i="16"/>
  <c r="C5" i="16"/>
  <c r="D2" i="17" s="1"/>
  <c r="C4" i="16"/>
  <c r="C3" i="16"/>
  <c r="B2" i="17" s="1"/>
  <c r="C2" i="16"/>
  <c r="AK19" i="2"/>
  <c r="AK18" i="2"/>
  <c r="AK17" i="2"/>
  <c r="AK16" i="2"/>
  <c r="AK15" i="2"/>
  <c r="AK14" i="2"/>
  <c r="C335" i="2"/>
  <c r="Y328" i="2" s="1"/>
  <c r="C334" i="2"/>
  <c r="AK333" i="2"/>
  <c r="AJ333" i="2"/>
  <c r="AG333" i="2"/>
  <c r="J328" i="2" s="1"/>
  <c r="AE333" i="2"/>
  <c r="L328" i="2" s="1"/>
  <c r="D332" i="2" s="1"/>
  <c r="C333" i="2"/>
  <c r="W333" i="2" s="1"/>
  <c r="AK332" i="2"/>
  <c r="AJ332" i="2"/>
  <c r="AG332" i="2"/>
  <c r="O330" i="2" s="1"/>
  <c r="G334" i="2" s="1"/>
  <c r="AE332" i="2"/>
  <c r="M330" i="2" s="1"/>
  <c r="I334" i="2" s="1"/>
  <c r="N332" i="2"/>
  <c r="K334" i="2" s="1"/>
  <c r="C332" i="2"/>
  <c r="AK331" i="2"/>
  <c r="AJ331" i="2"/>
  <c r="AG331" i="2"/>
  <c r="I328" i="2" s="1"/>
  <c r="AE331" i="2"/>
  <c r="G328" i="2" s="1"/>
  <c r="F330" i="2" s="1"/>
  <c r="C331" i="2"/>
  <c r="W329" i="2" s="1"/>
  <c r="AK330" i="2"/>
  <c r="AJ330" i="2"/>
  <c r="AG330" i="2"/>
  <c r="M332" i="2" s="1"/>
  <c r="L334" i="2" s="1"/>
  <c r="AE330" i="2"/>
  <c r="O332" i="2" s="1"/>
  <c r="J334" i="2" s="1"/>
  <c r="N330" i="2"/>
  <c r="H334" i="2" s="1"/>
  <c r="K330" i="2"/>
  <c r="H332" i="2" s="1"/>
  <c r="C330" i="2"/>
  <c r="AK329" i="2"/>
  <c r="AJ329" i="2"/>
  <c r="AG329" i="2"/>
  <c r="L330" i="2" s="1"/>
  <c r="G332" i="2" s="1"/>
  <c r="AE329" i="2"/>
  <c r="J330" i="2" s="1"/>
  <c r="I332" i="2" s="1"/>
  <c r="C329" i="2"/>
  <c r="W331" i="2" s="1"/>
  <c r="AK328" i="2"/>
  <c r="AJ328" i="2"/>
  <c r="AG328" i="2"/>
  <c r="O328" i="2" s="1"/>
  <c r="D334" i="2" s="1"/>
  <c r="AE328" i="2"/>
  <c r="M328" i="2" s="1"/>
  <c r="F334" i="2" s="1"/>
  <c r="N328" i="2"/>
  <c r="E334" i="2" s="1"/>
  <c r="K328" i="2"/>
  <c r="E332" i="2" s="1"/>
  <c r="H328" i="2"/>
  <c r="E330" i="2" s="1"/>
  <c r="C328" i="2"/>
  <c r="C325" i="2"/>
  <c r="W320" i="2" s="1"/>
  <c r="C324" i="2"/>
  <c r="AK323" i="2"/>
  <c r="AJ323" i="2"/>
  <c r="AG323" i="2"/>
  <c r="J318" i="2" s="1"/>
  <c r="F322" i="2" s="1"/>
  <c r="AE323" i="2"/>
  <c r="C323" i="2"/>
  <c r="Y320" i="2" s="1"/>
  <c r="AK322" i="2"/>
  <c r="AJ322" i="2"/>
  <c r="AG322" i="2"/>
  <c r="O320" i="2" s="1"/>
  <c r="G324" i="2" s="1"/>
  <c r="AE322" i="2"/>
  <c r="M320" i="2" s="1"/>
  <c r="I324" i="2" s="1"/>
  <c r="N322" i="2"/>
  <c r="K324" i="2" s="1"/>
  <c r="C322" i="2"/>
  <c r="AK321" i="2"/>
  <c r="AJ321" i="2"/>
  <c r="AG321" i="2"/>
  <c r="AE321" i="2"/>
  <c r="G318" i="2" s="1"/>
  <c r="C321" i="2"/>
  <c r="Y321" i="2" s="1"/>
  <c r="AK320" i="2"/>
  <c r="AJ320" i="2"/>
  <c r="AG320" i="2"/>
  <c r="M322" i="2" s="1"/>
  <c r="L324" i="2" s="1"/>
  <c r="AE320" i="2"/>
  <c r="O322" i="2" s="1"/>
  <c r="J324" i="2" s="1"/>
  <c r="N320" i="2"/>
  <c r="H324" i="2" s="1"/>
  <c r="K320" i="2"/>
  <c r="H322" i="2" s="1"/>
  <c r="C320" i="2"/>
  <c r="AK319" i="2"/>
  <c r="AJ319" i="2"/>
  <c r="AG319" i="2"/>
  <c r="L320" i="2" s="1"/>
  <c r="G322" i="2" s="1"/>
  <c r="AE319" i="2"/>
  <c r="J320" i="2" s="1"/>
  <c r="I322" i="2" s="1"/>
  <c r="C319" i="2"/>
  <c r="W321" i="2" s="1"/>
  <c r="AK318" i="2"/>
  <c r="AJ318" i="2"/>
  <c r="AG318" i="2"/>
  <c r="O318" i="2" s="1"/>
  <c r="D324" i="2" s="1"/>
  <c r="AE318" i="2"/>
  <c r="M318" i="2" s="1"/>
  <c r="F324" i="2" s="1"/>
  <c r="N318" i="2"/>
  <c r="E324" i="2" s="1"/>
  <c r="L318" i="2"/>
  <c r="D322" i="2" s="1"/>
  <c r="K318" i="2"/>
  <c r="E322" i="2" s="1"/>
  <c r="I318" i="2"/>
  <c r="D320" i="2" s="1"/>
  <c r="H318" i="2"/>
  <c r="E320" i="2" s="1"/>
  <c r="C318" i="2"/>
  <c r="C315" i="2"/>
  <c r="Y308" i="2" s="1"/>
  <c r="C314" i="2"/>
  <c r="AK313" i="2"/>
  <c r="AJ313" i="2"/>
  <c r="AG313" i="2"/>
  <c r="J308" i="2" s="1"/>
  <c r="AE313" i="2"/>
  <c r="L308" i="2" s="1"/>
  <c r="D312" i="2" s="1"/>
  <c r="C313" i="2"/>
  <c r="W313" i="2" s="1"/>
  <c r="AK312" i="2"/>
  <c r="AJ312" i="2"/>
  <c r="AG312" i="2"/>
  <c r="O310" i="2" s="1"/>
  <c r="G314" i="2" s="1"/>
  <c r="AE312" i="2"/>
  <c r="M310" i="2" s="1"/>
  <c r="I314" i="2" s="1"/>
  <c r="N312" i="2"/>
  <c r="K314" i="2" s="1"/>
  <c r="C312" i="2"/>
  <c r="AK311" i="2"/>
  <c r="AJ311" i="2"/>
  <c r="AG311" i="2"/>
  <c r="I308" i="2" s="1"/>
  <c r="AE311" i="2"/>
  <c r="G308" i="2" s="1"/>
  <c r="F310" i="2" s="1"/>
  <c r="C311" i="2"/>
  <c r="Y311" i="2" s="1"/>
  <c r="AK310" i="2"/>
  <c r="AJ310" i="2"/>
  <c r="AG310" i="2"/>
  <c r="M312" i="2" s="1"/>
  <c r="L314" i="2" s="1"/>
  <c r="AE310" i="2"/>
  <c r="O312" i="2" s="1"/>
  <c r="J314" i="2" s="1"/>
  <c r="N310" i="2"/>
  <c r="H314" i="2" s="1"/>
  <c r="K310" i="2"/>
  <c r="H312" i="2" s="1"/>
  <c r="C310" i="2"/>
  <c r="AK309" i="2"/>
  <c r="AJ309" i="2"/>
  <c r="AG309" i="2"/>
  <c r="L310" i="2" s="1"/>
  <c r="G312" i="2" s="1"/>
  <c r="AE309" i="2"/>
  <c r="J310" i="2" s="1"/>
  <c r="I312" i="2" s="1"/>
  <c r="C309" i="2"/>
  <c r="W311" i="2" s="1"/>
  <c r="AK308" i="2"/>
  <c r="AJ308" i="2"/>
  <c r="AG308" i="2"/>
  <c r="O308" i="2" s="1"/>
  <c r="D314" i="2" s="1"/>
  <c r="AE308" i="2"/>
  <c r="M308" i="2" s="1"/>
  <c r="F314" i="2" s="1"/>
  <c r="N308" i="2"/>
  <c r="E314" i="2" s="1"/>
  <c r="K308" i="2"/>
  <c r="E312" i="2" s="1"/>
  <c r="H308" i="2"/>
  <c r="E310" i="2" s="1"/>
  <c r="C308" i="2"/>
  <c r="C305" i="2"/>
  <c r="W300" i="2" s="1"/>
  <c r="C304" i="2"/>
  <c r="AK303" i="2"/>
  <c r="AJ303" i="2"/>
  <c r="AG303" i="2"/>
  <c r="J298" i="2" s="1"/>
  <c r="F302" i="2" s="1"/>
  <c r="AE303" i="2"/>
  <c r="L298" i="2" s="1"/>
  <c r="D302" i="2" s="1"/>
  <c r="C303" i="2"/>
  <c r="Y299" i="2" s="1"/>
  <c r="AK302" i="2"/>
  <c r="AJ302" i="2"/>
  <c r="AG302" i="2"/>
  <c r="O300" i="2" s="1"/>
  <c r="G304" i="2" s="1"/>
  <c r="AE302" i="2"/>
  <c r="M300" i="2" s="1"/>
  <c r="I304" i="2" s="1"/>
  <c r="N302" i="2"/>
  <c r="K304" i="2" s="1"/>
  <c r="C302" i="2"/>
  <c r="AK301" i="2"/>
  <c r="AJ301" i="2"/>
  <c r="AG301" i="2"/>
  <c r="I298" i="2" s="1"/>
  <c r="D300" i="2" s="1"/>
  <c r="AE301" i="2"/>
  <c r="G298" i="2" s="1"/>
  <c r="C301" i="2"/>
  <c r="Y301" i="2" s="1"/>
  <c r="AK300" i="2"/>
  <c r="AJ300" i="2"/>
  <c r="AG300" i="2"/>
  <c r="M302" i="2" s="1"/>
  <c r="L304" i="2" s="1"/>
  <c r="AE300" i="2"/>
  <c r="O302" i="2" s="1"/>
  <c r="J304" i="2" s="1"/>
  <c r="N300" i="2"/>
  <c r="H304" i="2" s="1"/>
  <c r="K300" i="2"/>
  <c r="H302" i="2" s="1"/>
  <c r="C300" i="2"/>
  <c r="AK299" i="2"/>
  <c r="AJ299" i="2"/>
  <c r="AG299" i="2"/>
  <c r="L300" i="2" s="1"/>
  <c r="G302" i="2" s="1"/>
  <c r="AE299" i="2"/>
  <c r="J300" i="2" s="1"/>
  <c r="I302" i="2" s="1"/>
  <c r="C299" i="2"/>
  <c r="W301" i="2" s="1"/>
  <c r="AK298" i="2"/>
  <c r="AJ298" i="2"/>
  <c r="AG298" i="2"/>
  <c r="O298" i="2" s="1"/>
  <c r="D304" i="2" s="1"/>
  <c r="AE298" i="2"/>
  <c r="M298" i="2" s="1"/>
  <c r="F304" i="2" s="1"/>
  <c r="N298" i="2"/>
  <c r="E304" i="2" s="1"/>
  <c r="K298" i="2"/>
  <c r="E302" i="2" s="1"/>
  <c r="H298" i="2"/>
  <c r="E300" i="2" s="1"/>
  <c r="C298" i="2"/>
  <c r="C293" i="2"/>
  <c r="Y286" i="2" s="1"/>
  <c r="C292" i="2"/>
  <c r="AK291" i="2"/>
  <c r="AJ291" i="2"/>
  <c r="AG291" i="2"/>
  <c r="J286" i="2" s="1"/>
  <c r="AE291" i="2"/>
  <c r="L286" i="2" s="1"/>
  <c r="D290" i="2" s="1"/>
  <c r="C291" i="2"/>
  <c r="W291" i="2" s="1"/>
  <c r="AK290" i="2"/>
  <c r="AJ290" i="2"/>
  <c r="AG290" i="2"/>
  <c r="O288" i="2" s="1"/>
  <c r="G292" i="2" s="1"/>
  <c r="AE290" i="2"/>
  <c r="M288" i="2" s="1"/>
  <c r="I292" i="2" s="1"/>
  <c r="N290" i="2"/>
  <c r="K292" i="2" s="1"/>
  <c r="C290" i="2"/>
  <c r="AK289" i="2"/>
  <c r="AJ289" i="2"/>
  <c r="AG289" i="2"/>
  <c r="I286" i="2" s="1"/>
  <c r="AE289" i="2"/>
  <c r="G286" i="2" s="1"/>
  <c r="F288" i="2" s="1"/>
  <c r="C289" i="2"/>
  <c r="W290" i="2" s="1"/>
  <c r="AK288" i="2"/>
  <c r="AJ288" i="2"/>
  <c r="AG288" i="2"/>
  <c r="M290" i="2" s="1"/>
  <c r="L292" i="2" s="1"/>
  <c r="AE288" i="2"/>
  <c r="O290" i="2" s="1"/>
  <c r="J292" i="2" s="1"/>
  <c r="N288" i="2"/>
  <c r="H292" i="2" s="1"/>
  <c r="K288" i="2"/>
  <c r="H290" i="2" s="1"/>
  <c r="C288" i="2"/>
  <c r="AK287" i="2"/>
  <c r="AJ287" i="2"/>
  <c r="AG287" i="2"/>
  <c r="L288" i="2" s="1"/>
  <c r="G290" i="2" s="1"/>
  <c r="AE287" i="2"/>
  <c r="J288" i="2" s="1"/>
  <c r="I290" i="2" s="1"/>
  <c r="C287" i="2"/>
  <c r="W289" i="2" s="1"/>
  <c r="AK286" i="2"/>
  <c r="AJ286" i="2"/>
  <c r="AG286" i="2"/>
  <c r="O286" i="2" s="1"/>
  <c r="D292" i="2" s="1"/>
  <c r="AE286" i="2"/>
  <c r="M286" i="2" s="1"/>
  <c r="F292" i="2" s="1"/>
  <c r="N286" i="2"/>
  <c r="E292" i="2" s="1"/>
  <c r="K286" i="2"/>
  <c r="E290" i="2" s="1"/>
  <c r="H286" i="2"/>
  <c r="E288" i="2" s="1"/>
  <c r="C286" i="2"/>
  <c r="C283" i="2"/>
  <c r="W278" i="2" s="1"/>
  <c r="C282" i="2"/>
  <c r="AK281" i="2"/>
  <c r="AJ281" i="2"/>
  <c r="AG281" i="2"/>
  <c r="J276" i="2" s="1"/>
  <c r="F280" i="2" s="1"/>
  <c r="AE281" i="2"/>
  <c r="C281" i="2"/>
  <c r="Y278" i="2" s="1"/>
  <c r="AK280" i="2"/>
  <c r="AJ280" i="2"/>
  <c r="AG280" i="2"/>
  <c r="O278" i="2" s="1"/>
  <c r="G282" i="2" s="1"/>
  <c r="AE280" i="2"/>
  <c r="M278" i="2" s="1"/>
  <c r="I282" i="2" s="1"/>
  <c r="N280" i="2"/>
  <c r="K282" i="2" s="1"/>
  <c r="C280" i="2"/>
  <c r="AK279" i="2"/>
  <c r="AJ279" i="2"/>
  <c r="AG279" i="2"/>
  <c r="I276" i="2" s="1"/>
  <c r="AE279" i="2"/>
  <c r="G276" i="2" s="1"/>
  <c r="C279" i="2"/>
  <c r="Y279" i="2" s="1"/>
  <c r="AK278" i="2"/>
  <c r="AJ278" i="2"/>
  <c r="AG278" i="2"/>
  <c r="M280" i="2" s="1"/>
  <c r="L282" i="2" s="1"/>
  <c r="AE278" i="2"/>
  <c r="O280" i="2" s="1"/>
  <c r="J282" i="2" s="1"/>
  <c r="N278" i="2"/>
  <c r="H282" i="2" s="1"/>
  <c r="K278" i="2"/>
  <c r="H280" i="2" s="1"/>
  <c r="C278" i="2"/>
  <c r="AK277" i="2"/>
  <c r="AJ277" i="2"/>
  <c r="AG277" i="2"/>
  <c r="L278" i="2" s="1"/>
  <c r="G280" i="2" s="1"/>
  <c r="AE277" i="2"/>
  <c r="J278" i="2" s="1"/>
  <c r="I280" i="2" s="1"/>
  <c r="C277" i="2"/>
  <c r="W276" i="2" s="1"/>
  <c r="AK276" i="2"/>
  <c r="AJ276" i="2"/>
  <c r="AG276" i="2"/>
  <c r="O276" i="2" s="1"/>
  <c r="D282" i="2" s="1"/>
  <c r="AE276" i="2"/>
  <c r="M276" i="2" s="1"/>
  <c r="F282" i="2" s="1"/>
  <c r="N276" i="2"/>
  <c r="E282" i="2" s="1"/>
  <c r="L276" i="2"/>
  <c r="D280" i="2" s="1"/>
  <c r="K276" i="2"/>
  <c r="E280" i="2" s="1"/>
  <c r="H276" i="2"/>
  <c r="E278" i="2" s="1"/>
  <c r="C276" i="2"/>
  <c r="C273" i="2"/>
  <c r="Y266" i="2" s="1"/>
  <c r="C272" i="2"/>
  <c r="AK271" i="2"/>
  <c r="AJ271" i="2"/>
  <c r="AG271" i="2"/>
  <c r="AE271" i="2"/>
  <c r="L266" i="2" s="1"/>
  <c r="D270" i="2" s="1"/>
  <c r="C271" i="2"/>
  <c r="W271" i="2" s="1"/>
  <c r="AK270" i="2"/>
  <c r="AJ270" i="2"/>
  <c r="AG270" i="2"/>
  <c r="O268" i="2" s="1"/>
  <c r="G272" i="2" s="1"/>
  <c r="AE270" i="2"/>
  <c r="N270" i="2"/>
  <c r="K272" i="2" s="1"/>
  <c r="C270" i="2"/>
  <c r="AK269" i="2"/>
  <c r="AJ269" i="2"/>
  <c r="AG269" i="2"/>
  <c r="I266" i="2" s="1"/>
  <c r="AE269" i="2"/>
  <c r="G266" i="2" s="1"/>
  <c r="F268" i="2" s="1"/>
  <c r="C269" i="2"/>
  <c r="W270" i="2" s="1"/>
  <c r="AK268" i="2"/>
  <c r="AJ268" i="2"/>
  <c r="AG268" i="2"/>
  <c r="M270" i="2" s="1"/>
  <c r="L272" i="2" s="1"/>
  <c r="AE268" i="2"/>
  <c r="O270" i="2" s="1"/>
  <c r="J272" i="2" s="1"/>
  <c r="N268" i="2"/>
  <c r="H272" i="2" s="1"/>
  <c r="M268" i="2"/>
  <c r="I272" i="2" s="1"/>
  <c r="K268" i="2"/>
  <c r="H270" i="2" s="1"/>
  <c r="C268" i="2"/>
  <c r="AK267" i="2"/>
  <c r="AJ267" i="2"/>
  <c r="AG267" i="2"/>
  <c r="L268" i="2" s="1"/>
  <c r="G270" i="2" s="1"/>
  <c r="AE267" i="2"/>
  <c r="J268" i="2" s="1"/>
  <c r="I270" i="2" s="1"/>
  <c r="C267" i="2"/>
  <c r="W269" i="2" s="1"/>
  <c r="AK266" i="2"/>
  <c r="AJ266" i="2"/>
  <c r="AG266" i="2"/>
  <c r="O266" i="2" s="1"/>
  <c r="D272" i="2" s="1"/>
  <c r="AE266" i="2"/>
  <c r="M266" i="2" s="1"/>
  <c r="F272" i="2" s="1"/>
  <c r="N266" i="2"/>
  <c r="E272" i="2" s="1"/>
  <c r="K266" i="2"/>
  <c r="E270" i="2" s="1"/>
  <c r="J266" i="2"/>
  <c r="H266" i="2"/>
  <c r="E268" i="2" s="1"/>
  <c r="C266" i="2"/>
  <c r="C263" i="2"/>
  <c r="W258" i="2" s="1"/>
  <c r="C262" i="2"/>
  <c r="AK261" i="2"/>
  <c r="AJ261" i="2"/>
  <c r="AG261" i="2"/>
  <c r="J256" i="2" s="1"/>
  <c r="F260" i="2" s="1"/>
  <c r="AE261" i="2"/>
  <c r="L256" i="2" s="1"/>
  <c r="D260" i="2" s="1"/>
  <c r="C261" i="2"/>
  <c r="Y258" i="2" s="1"/>
  <c r="AK260" i="2"/>
  <c r="AJ260" i="2"/>
  <c r="AG260" i="2"/>
  <c r="O258" i="2" s="1"/>
  <c r="G262" i="2" s="1"/>
  <c r="AE260" i="2"/>
  <c r="M258" i="2" s="1"/>
  <c r="I262" i="2" s="1"/>
  <c r="N260" i="2"/>
  <c r="K262" i="2" s="1"/>
  <c r="C260" i="2"/>
  <c r="AK259" i="2"/>
  <c r="AJ259" i="2"/>
  <c r="AG259" i="2"/>
  <c r="I256" i="2" s="1"/>
  <c r="AE259" i="2"/>
  <c r="G256" i="2" s="1"/>
  <c r="C259" i="2"/>
  <c r="Y259" i="2" s="1"/>
  <c r="AK258" i="2"/>
  <c r="AJ258" i="2"/>
  <c r="AG258" i="2"/>
  <c r="M260" i="2" s="1"/>
  <c r="L262" i="2" s="1"/>
  <c r="AE258" i="2"/>
  <c r="O260" i="2" s="1"/>
  <c r="J262" i="2" s="1"/>
  <c r="N258" i="2"/>
  <c r="H262" i="2" s="1"/>
  <c r="K258" i="2"/>
  <c r="H260" i="2" s="1"/>
  <c r="C258" i="2"/>
  <c r="AK257" i="2"/>
  <c r="AJ257" i="2"/>
  <c r="AG257" i="2"/>
  <c r="L258" i="2" s="1"/>
  <c r="G260" i="2" s="1"/>
  <c r="AE257" i="2"/>
  <c r="J258" i="2" s="1"/>
  <c r="I260" i="2" s="1"/>
  <c r="C257" i="2"/>
  <c r="W256" i="2" s="1"/>
  <c r="AK256" i="2"/>
  <c r="AJ256" i="2"/>
  <c r="AG256" i="2"/>
  <c r="O256" i="2" s="1"/>
  <c r="D262" i="2" s="1"/>
  <c r="AE256" i="2"/>
  <c r="M256" i="2" s="1"/>
  <c r="F262" i="2" s="1"/>
  <c r="N256" i="2"/>
  <c r="E262" i="2" s="1"/>
  <c r="K256" i="2"/>
  <c r="E260" i="2" s="1"/>
  <c r="H256" i="2"/>
  <c r="E258" i="2" s="1"/>
  <c r="C256" i="2"/>
  <c r="C251" i="2"/>
  <c r="Y248" i="2" s="1"/>
  <c r="C250" i="2"/>
  <c r="AK249" i="2"/>
  <c r="AJ249" i="2"/>
  <c r="AG249" i="2"/>
  <c r="J244" i="2" s="1"/>
  <c r="F248" i="2" s="1"/>
  <c r="AE249" i="2"/>
  <c r="L244" i="2" s="1"/>
  <c r="D248" i="2" s="1"/>
  <c r="C249" i="2"/>
  <c r="W249" i="2" s="1"/>
  <c r="AK248" i="2"/>
  <c r="AJ248" i="2"/>
  <c r="AG248" i="2"/>
  <c r="O246" i="2" s="1"/>
  <c r="G250" i="2" s="1"/>
  <c r="AE248" i="2"/>
  <c r="M246" i="2" s="1"/>
  <c r="I250" i="2" s="1"/>
  <c r="N248" i="2"/>
  <c r="K250" i="2" s="1"/>
  <c r="C248" i="2"/>
  <c r="AK247" i="2"/>
  <c r="AJ247" i="2"/>
  <c r="AG247" i="2"/>
  <c r="I244" i="2" s="1"/>
  <c r="D246" i="2" s="1"/>
  <c r="AE247" i="2"/>
  <c r="G244" i="2" s="1"/>
  <c r="C247" i="2"/>
  <c r="W248" i="2" s="1"/>
  <c r="AK246" i="2"/>
  <c r="AJ246" i="2"/>
  <c r="AG246" i="2"/>
  <c r="M248" i="2" s="1"/>
  <c r="L250" i="2" s="1"/>
  <c r="AE246" i="2"/>
  <c r="O248" i="2" s="1"/>
  <c r="J250" i="2" s="1"/>
  <c r="N246" i="2"/>
  <c r="H250" i="2" s="1"/>
  <c r="K246" i="2"/>
  <c r="H248" i="2" s="1"/>
  <c r="C246" i="2"/>
  <c r="AK245" i="2"/>
  <c r="AJ245" i="2"/>
  <c r="AG245" i="2"/>
  <c r="L246" i="2" s="1"/>
  <c r="G248" i="2" s="1"/>
  <c r="AE245" i="2"/>
  <c r="J246" i="2" s="1"/>
  <c r="I248" i="2" s="1"/>
  <c r="C245" i="2"/>
  <c r="Y249" i="2" s="1"/>
  <c r="AK244" i="2"/>
  <c r="AJ244" i="2"/>
  <c r="AG244" i="2"/>
  <c r="O244" i="2" s="1"/>
  <c r="D250" i="2" s="1"/>
  <c r="AE244" i="2"/>
  <c r="M244" i="2" s="1"/>
  <c r="F250" i="2" s="1"/>
  <c r="N244" i="2"/>
  <c r="E250" i="2" s="1"/>
  <c r="K244" i="2"/>
  <c r="E248" i="2" s="1"/>
  <c r="H244" i="2"/>
  <c r="E246" i="2" s="1"/>
  <c r="C244" i="2"/>
  <c r="C241" i="2"/>
  <c r="W236" i="2" s="1"/>
  <c r="C240" i="2"/>
  <c r="AK239" i="2"/>
  <c r="AJ239" i="2"/>
  <c r="AG239" i="2"/>
  <c r="J234" i="2" s="1"/>
  <c r="F238" i="2" s="1"/>
  <c r="AE239" i="2"/>
  <c r="L234" i="2" s="1"/>
  <c r="D238" i="2" s="1"/>
  <c r="C239" i="2"/>
  <c r="Y235" i="2" s="1"/>
  <c r="AK238" i="2"/>
  <c r="AJ238" i="2"/>
  <c r="AG238" i="2"/>
  <c r="O236" i="2" s="1"/>
  <c r="G240" i="2" s="1"/>
  <c r="AE238" i="2"/>
  <c r="M236" i="2" s="1"/>
  <c r="I240" i="2" s="1"/>
  <c r="N238" i="2"/>
  <c r="K240" i="2" s="1"/>
  <c r="C238" i="2"/>
  <c r="AK237" i="2"/>
  <c r="AJ237" i="2"/>
  <c r="AG237" i="2"/>
  <c r="I234" i="2" s="1"/>
  <c r="D236" i="2" s="1"/>
  <c r="AE237" i="2"/>
  <c r="G234" i="2" s="1"/>
  <c r="C237" i="2"/>
  <c r="W238" i="2" s="1"/>
  <c r="AK236" i="2"/>
  <c r="AJ236" i="2"/>
  <c r="AG236" i="2"/>
  <c r="M238" i="2" s="1"/>
  <c r="L240" i="2" s="1"/>
  <c r="AE236" i="2"/>
  <c r="O238" i="2" s="1"/>
  <c r="J240" i="2" s="1"/>
  <c r="N236" i="2"/>
  <c r="H240" i="2" s="1"/>
  <c r="K236" i="2"/>
  <c r="H238" i="2" s="1"/>
  <c r="C236" i="2"/>
  <c r="AK235" i="2"/>
  <c r="AJ235" i="2"/>
  <c r="AG235" i="2"/>
  <c r="L236" i="2" s="1"/>
  <c r="G238" i="2" s="1"/>
  <c r="AE235" i="2"/>
  <c r="J236" i="2" s="1"/>
  <c r="I238" i="2" s="1"/>
  <c r="C235" i="2"/>
  <c r="W237" i="2" s="1"/>
  <c r="AK234" i="2"/>
  <c r="AJ234" i="2"/>
  <c r="AG234" i="2"/>
  <c r="O234" i="2" s="1"/>
  <c r="D240" i="2" s="1"/>
  <c r="AE234" i="2"/>
  <c r="M234" i="2" s="1"/>
  <c r="F240" i="2" s="1"/>
  <c r="N234" i="2"/>
  <c r="E240" i="2" s="1"/>
  <c r="K234" i="2"/>
  <c r="E238" i="2" s="1"/>
  <c r="H234" i="2"/>
  <c r="E236" i="2" s="1"/>
  <c r="C234" i="2"/>
  <c r="C231" i="2"/>
  <c r="Y224" i="2" s="1"/>
  <c r="C230" i="2"/>
  <c r="AK229" i="2"/>
  <c r="AJ229" i="2"/>
  <c r="AG229" i="2"/>
  <c r="J224" i="2" s="1"/>
  <c r="F228" i="2" s="1"/>
  <c r="AE229" i="2"/>
  <c r="L224" i="2" s="1"/>
  <c r="D228" i="2" s="1"/>
  <c r="C229" i="2"/>
  <c r="W229" i="2" s="1"/>
  <c r="AK228" i="2"/>
  <c r="AJ228" i="2"/>
  <c r="AG228" i="2"/>
  <c r="O226" i="2" s="1"/>
  <c r="G230" i="2" s="1"/>
  <c r="AE228" i="2"/>
  <c r="M226" i="2" s="1"/>
  <c r="I230" i="2" s="1"/>
  <c r="N228" i="2"/>
  <c r="K230" i="2" s="1"/>
  <c r="C228" i="2"/>
  <c r="AK227" i="2"/>
  <c r="AJ227" i="2"/>
  <c r="AG227" i="2"/>
  <c r="I224" i="2" s="1"/>
  <c r="D226" i="2" s="1"/>
  <c r="AE227" i="2"/>
  <c r="G224" i="2" s="1"/>
  <c r="C227" i="2"/>
  <c r="W228" i="2" s="1"/>
  <c r="AK226" i="2"/>
  <c r="AJ226" i="2"/>
  <c r="AG226" i="2"/>
  <c r="M228" i="2" s="1"/>
  <c r="L230" i="2" s="1"/>
  <c r="AE226" i="2"/>
  <c r="O228" i="2" s="1"/>
  <c r="J230" i="2" s="1"/>
  <c r="N226" i="2"/>
  <c r="H230" i="2" s="1"/>
  <c r="K226" i="2"/>
  <c r="H228" i="2" s="1"/>
  <c r="C226" i="2"/>
  <c r="AK225" i="2"/>
  <c r="AJ225" i="2"/>
  <c r="AG225" i="2"/>
  <c r="L226" i="2" s="1"/>
  <c r="G228" i="2" s="1"/>
  <c r="AE225" i="2"/>
  <c r="J226" i="2" s="1"/>
  <c r="I228" i="2" s="1"/>
  <c r="C225" i="2"/>
  <c r="Y229" i="2" s="1"/>
  <c r="AK224" i="2"/>
  <c r="AJ224" i="2"/>
  <c r="AG224" i="2"/>
  <c r="O224" i="2" s="1"/>
  <c r="D230" i="2" s="1"/>
  <c r="AE224" i="2"/>
  <c r="M224" i="2" s="1"/>
  <c r="F230" i="2" s="1"/>
  <c r="N224" i="2"/>
  <c r="E230" i="2" s="1"/>
  <c r="K224" i="2"/>
  <c r="E228" i="2" s="1"/>
  <c r="H224" i="2"/>
  <c r="E226" i="2" s="1"/>
  <c r="C224" i="2"/>
  <c r="C221" i="2"/>
  <c r="W216" i="2" s="1"/>
  <c r="C220" i="2"/>
  <c r="AK219" i="2"/>
  <c r="AJ219" i="2"/>
  <c r="AG219" i="2"/>
  <c r="J214" i="2" s="1"/>
  <c r="F218" i="2" s="1"/>
  <c r="AE219" i="2"/>
  <c r="L214" i="2" s="1"/>
  <c r="D218" i="2" s="1"/>
  <c r="C219" i="2"/>
  <c r="Y215" i="2" s="1"/>
  <c r="AK218" i="2"/>
  <c r="AJ218" i="2"/>
  <c r="AG218" i="2"/>
  <c r="O216" i="2" s="1"/>
  <c r="G220" i="2" s="1"/>
  <c r="AE218" i="2"/>
  <c r="M216" i="2" s="1"/>
  <c r="I220" i="2" s="1"/>
  <c r="N218" i="2"/>
  <c r="K220" i="2" s="1"/>
  <c r="C218" i="2"/>
  <c r="AK217" i="2"/>
  <c r="AJ217" i="2"/>
  <c r="AG217" i="2"/>
  <c r="I214" i="2" s="1"/>
  <c r="D216" i="2" s="1"/>
  <c r="AE217" i="2"/>
  <c r="G214" i="2" s="1"/>
  <c r="C217" i="2"/>
  <c r="W218" i="2" s="1"/>
  <c r="AK216" i="2"/>
  <c r="AJ216" i="2"/>
  <c r="AG216" i="2"/>
  <c r="M218" i="2" s="1"/>
  <c r="L220" i="2" s="1"/>
  <c r="AE216" i="2"/>
  <c r="O218" i="2" s="1"/>
  <c r="J220" i="2" s="1"/>
  <c r="N216" i="2"/>
  <c r="H220" i="2" s="1"/>
  <c r="K216" i="2"/>
  <c r="H218" i="2" s="1"/>
  <c r="E216" i="2"/>
  <c r="C216" i="2"/>
  <c r="AK215" i="2"/>
  <c r="AJ215" i="2"/>
  <c r="AG215" i="2"/>
  <c r="L216" i="2" s="1"/>
  <c r="G218" i="2" s="1"/>
  <c r="AE215" i="2"/>
  <c r="J216" i="2" s="1"/>
  <c r="I218" i="2" s="1"/>
  <c r="C215" i="2"/>
  <c r="W217" i="2" s="1"/>
  <c r="AK214" i="2"/>
  <c r="AJ214" i="2"/>
  <c r="AG214" i="2"/>
  <c r="O214" i="2" s="1"/>
  <c r="D220" i="2" s="1"/>
  <c r="AE214" i="2"/>
  <c r="M214" i="2" s="1"/>
  <c r="F220" i="2" s="1"/>
  <c r="N214" i="2"/>
  <c r="E220" i="2" s="1"/>
  <c r="K214" i="2"/>
  <c r="E218" i="2" s="1"/>
  <c r="H214" i="2"/>
  <c r="C214" i="2"/>
  <c r="C209" i="2"/>
  <c r="W204" i="2" s="1"/>
  <c r="C208" i="2"/>
  <c r="AK207" i="2"/>
  <c r="AJ207" i="2"/>
  <c r="AG207" i="2"/>
  <c r="J202" i="2" s="1"/>
  <c r="AE207" i="2"/>
  <c r="L202" i="2" s="1"/>
  <c r="D206" i="2" s="1"/>
  <c r="C207" i="2"/>
  <c r="W207" i="2" s="1"/>
  <c r="AK206" i="2"/>
  <c r="AJ206" i="2"/>
  <c r="AG206" i="2"/>
  <c r="O204" i="2" s="1"/>
  <c r="G208" i="2" s="1"/>
  <c r="AE206" i="2"/>
  <c r="M204" i="2" s="1"/>
  <c r="I208" i="2" s="1"/>
  <c r="N206" i="2"/>
  <c r="K208" i="2" s="1"/>
  <c r="C206" i="2"/>
  <c r="AK205" i="2"/>
  <c r="AJ205" i="2"/>
  <c r="AG205" i="2"/>
  <c r="I202" i="2" s="1"/>
  <c r="D204" i="2" s="1"/>
  <c r="AE205" i="2"/>
  <c r="G202" i="2" s="1"/>
  <c r="F204" i="2" s="1"/>
  <c r="C205" i="2"/>
  <c r="W206" i="2" s="1"/>
  <c r="AK204" i="2"/>
  <c r="AJ204" i="2"/>
  <c r="AG204" i="2"/>
  <c r="M206" i="2" s="1"/>
  <c r="L208" i="2" s="1"/>
  <c r="AE204" i="2"/>
  <c r="O206" i="2" s="1"/>
  <c r="J208" i="2" s="1"/>
  <c r="N204" i="2"/>
  <c r="H208" i="2" s="1"/>
  <c r="K204" i="2"/>
  <c r="H206" i="2" s="1"/>
  <c r="C204" i="2"/>
  <c r="AK203" i="2"/>
  <c r="AJ203" i="2"/>
  <c r="AG203" i="2"/>
  <c r="L204" i="2" s="1"/>
  <c r="G206" i="2" s="1"/>
  <c r="AE203" i="2"/>
  <c r="J204" i="2" s="1"/>
  <c r="I206" i="2" s="1"/>
  <c r="C203" i="2"/>
  <c r="Y207" i="2" s="1"/>
  <c r="AK202" i="2"/>
  <c r="AJ202" i="2"/>
  <c r="AG202" i="2"/>
  <c r="O202" i="2" s="1"/>
  <c r="D208" i="2" s="1"/>
  <c r="AE202" i="2"/>
  <c r="M202" i="2" s="1"/>
  <c r="F208" i="2" s="1"/>
  <c r="N202" i="2"/>
  <c r="E208" i="2" s="1"/>
  <c r="K202" i="2"/>
  <c r="E206" i="2" s="1"/>
  <c r="H202" i="2"/>
  <c r="E204" i="2" s="1"/>
  <c r="C202" i="2"/>
  <c r="C199" i="2"/>
  <c r="W194" i="2" s="1"/>
  <c r="C198" i="2"/>
  <c r="AK197" i="2"/>
  <c r="AJ197" i="2"/>
  <c r="AG197" i="2"/>
  <c r="J192" i="2" s="1"/>
  <c r="F196" i="2" s="1"/>
  <c r="AE197" i="2"/>
  <c r="L192" i="2" s="1"/>
  <c r="D196" i="2" s="1"/>
  <c r="C197" i="2"/>
  <c r="Y193" i="2" s="1"/>
  <c r="AK196" i="2"/>
  <c r="AJ196" i="2"/>
  <c r="AG196" i="2"/>
  <c r="O194" i="2" s="1"/>
  <c r="G198" i="2" s="1"/>
  <c r="AE196" i="2"/>
  <c r="M194" i="2" s="1"/>
  <c r="I198" i="2" s="1"/>
  <c r="N196" i="2"/>
  <c r="K198" i="2" s="1"/>
  <c r="C196" i="2"/>
  <c r="AK195" i="2"/>
  <c r="AJ195" i="2"/>
  <c r="AG195" i="2"/>
  <c r="I192" i="2" s="1"/>
  <c r="AE195" i="2"/>
  <c r="G192" i="2" s="1"/>
  <c r="C195" i="2"/>
  <c r="W196" i="2" s="1"/>
  <c r="AK194" i="2"/>
  <c r="AJ194" i="2"/>
  <c r="AG194" i="2"/>
  <c r="M196" i="2" s="1"/>
  <c r="L198" i="2" s="1"/>
  <c r="AE194" i="2"/>
  <c r="O196" i="2" s="1"/>
  <c r="J198" i="2" s="1"/>
  <c r="N194" i="2"/>
  <c r="H198" i="2" s="1"/>
  <c r="K194" i="2"/>
  <c r="H196" i="2" s="1"/>
  <c r="C194" i="2"/>
  <c r="AK193" i="2"/>
  <c r="AJ193" i="2"/>
  <c r="AG193" i="2"/>
  <c r="L194" i="2" s="1"/>
  <c r="G196" i="2" s="1"/>
  <c r="AE193" i="2"/>
  <c r="J194" i="2" s="1"/>
  <c r="I196" i="2" s="1"/>
  <c r="C193" i="2"/>
  <c r="W192" i="2" s="1"/>
  <c r="AK192" i="2"/>
  <c r="AJ192" i="2"/>
  <c r="AG192" i="2"/>
  <c r="O192" i="2" s="1"/>
  <c r="D198" i="2" s="1"/>
  <c r="AE192" i="2"/>
  <c r="M192" i="2" s="1"/>
  <c r="F198" i="2" s="1"/>
  <c r="N192" i="2"/>
  <c r="E198" i="2" s="1"/>
  <c r="K192" i="2"/>
  <c r="E196" i="2" s="1"/>
  <c r="H192" i="2"/>
  <c r="E194" i="2" s="1"/>
  <c r="C192" i="2"/>
  <c r="C189" i="2"/>
  <c r="W184" i="2" s="1"/>
  <c r="C188" i="2"/>
  <c r="AK187" i="2"/>
  <c r="AJ187" i="2"/>
  <c r="AG187" i="2"/>
  <c r="J182" i="2" s="1"/>
  <c r="AE187" i="2"/>
  <c r="L182" i="2" s="1"/>
  <c r="D186" i="2" s="1"/>
  <c r="C187" i="2"/>
  <c r="W187" i="2" s="1"/>
  <c r="AK186" i="2"/>
  <c r="AJ186" i="2"/>
  <c r="AG186" i="2"/>
  <c r="O184" i="2" s="1"/>
  <c r="G188" i="2" s="1"/>
  <c r="AE186" i="2"/>
  <c r="M184" i="2" s="1"/>
  <c r="I188" i="2" s="1"/>
  <c r="N186" i="2"/>
  <c r="K188" i="2" s="1"/>
  <c r="C186" i="2"/>
  <c r="AK185" i="2"/>
  <c r="AJ185" i="2"/>
  <c r="AG185" i="2"/>
  <c r="I182" i="2" s="1"/>
  <c r="D184" i="2" s="1"/>
  <c r="AE185" i="2"/>
  <c r="G182" i="2" s="1"/>
  <c r="F184" i="2" s="1"/>
  <c r="C185" i="2"/>
  <c r="W186" i="2" s="1"/>
  <c r="AK184" i="2"/>
  <c r="AJ184" i="2"/>
  <c r="AG184" i="2"/>
  <c r="M186" i="2" s="1"/>
  <c r="L188" i="2" s="1"/>
  <c r="AE184" i="2"/>
  <c r="O186" i="2" s="1"/>
  <c r="J188" i="2" s="1"/>
  <c r="N184" i="2"/>
  <c r="H188" i="2" s="1"/>
  <c r="K184" i="2"/>
  <c r="H186" i="2" s="1"/>
  <c r="C184" i="2"/>
  <c r="AK183" i="2"/>
  <c r="AJ183" i="2"/>
  <c r="AG183" i="2"/>
  <c r="L184" i="2" s="1"/>
  <c r="G186" i="2" s="1"/>
  <c r="AE183" i="2"/>
  <c r="J184" i="2" s="1"/>
  <c r="I186" i="2" s="1"/>
  <c r="C183" i="2"/>
  <c r="Y187" i="2" s="1"/>
  <c r="AK182" i="2"/>
  <c r="AJ182" i="2"/>
  <c r="AG182" i="2"/>
  <c r="O182" i="2" s="1"/>
  <c r="D188" i="2" s="1"/>
  <c r="AE182" i="2"/>
  <c r="M182" i="2" s="1"/>
  <c r="F188" i="2" s="1"/>
  <c r="N182" i="2"/>
  <c r="E188" i="2" s="1"/>
  <c r="K182" i="2"/>
  <c r="E186" i="2" s="1"/>
  <c r="H182" i="2"/>
  <c r="E184" i="2" s="1"/>
  <c r="C182" i="2"/>
  <c r="C179" i="2"/>
  <c r="W174" i="2" s="1"/>
  <c r="C178" i="2"/>
  <c r="AK177" i="2"/>
  <c r="AJ177" i="2"/>
  <c r="AG177" i="2"/>
  <c r="J172" i="2" s="1"/>
  <c r="F176" i="2" s="1"/>
  <c r="AE177" i="2"/>
  <c r="L172" i="2" s="1"/>
  <c r="D176" i="2" s="1"/>
  <c r="C177" i="2"/>
  <c r="Y173" i="2" s="1"/>
  <c r="AK176" i="2"/>
  <c r="AJ176" i="2"/>
  <c r="AG176" i="2"/>
  <c r="O174" i="2" s="1"/>
  <c r="G178" i="2" s="1"/>
  <c r="AE176" i="2"/>
  <c r="M174" i="2" s="1"/>
  <c r="I178" i="2" s="1"/>
  <c r="N176" i="2"/>
  <c r="K178" i="2" s="1"/>
  <c r="C176" i="2"/>
  <c r="AK175" i="2"/>
  <c r="AJ175" i="2"/>
  <c r="AG175" i="2"/>
  <c r="I172" i="2" s="1"/>
  <c r="AE175" i="2"/>
  <c r="G172" i="2" s="1"/>
  <c r="C175" i="2"/>
  <c r="W173" i="2" s="1"/>
  <c r="AK174" i="2"/>
  <c r="AJ174" i="2"/>
  <c r="AG174" i="2"/>
  <c r="M176" i="2" s="1"/>
  <c r="L178" i="2" s="1"/>
  <c r="AE174" i="2"/>
  <c r="O176" i="2" s="1"/>
  <c r="J178" i="2" s="1"/>
  <c r="N174" i="2"/>
  <c r="H178" i="2" s="1"/>
  <c r="K174" i="2"/>
  <c r="H176" i="2" s="1"/>
  <c r="C174" i="2"/>
  <c r="AK173" i="2"/>
  <c r="AJ173" i="2"/>
  <c r="AG173" i="2"/>
  <c r="L174" i="2" s="1"/>
  <c r="G176" i="2" s="1"/>
  <c r="AE173" i="2"/>
  <c r="J174" i="2" s="1"/>
  <c r="I176" i="2" s="1"/>
  <c r="C173" i="2"/>
  <c r="W172" i="2" s="1"/>
  <c r="AK172" i="2"/>
  <c r="AJ172" i="2"/>
  <c r="AG172" i="2"/>
  <c r="O172" i="2" s="1"/>
  <c r="D178" i="2" s="1"/>
  <c r="AE172" i="2"/>
  <c r="M172" i="2" s="1"/>
  <c r="F178" i="2" s="1"/>
  <c r="N172" i="2"/>
  <c r="E178" i="2" s="1"/>
  <c r="K172" i="2"/>
  <c r="E176" i="2" s="1"/>
  <c r="H172" i="2"/>
  <c r="E174" i="2" s="1"/>
  <c r="C172" i="2"/>
  <c r="B43" i="2"/>
  <c r="H16" i="11"/>
  <c r="A16" i="11"/>
  <c r="H9" i="11"/>
  <c r="A9" i="11"/>
  <c r="H2" i="11"/>
  <c r="A2" i="11"/>
  <c r="Y19" i="13"/>
  <c r="W19" i="13"/>
  <c r="Y17" i="13"/>
  <c r="W17" i="13"/>
  <c r="L17" i="13"/>
  <c r="J17" i="13"/>
  <c r="Y16" i="13"/>
  <c r="W16" i="13"/>
  <c r="L16" i="13"/>
  <c r="J16" i="13"/>
  <c r="L15" i="13"/>
  <c r="J15" i="13"/>
  <c r="Y14" i="13"/>
  <c r="W14" i="13"/>
  <c r="L14" i="13"/>
  <c r="J14" i="13"/>
  <c r="Y13" i="13"/>
  <c r="W13" i="13"/>
  <c r="L13" i="13"/>
  <c r="J13" i="13"/>
  <c r="Y12" i="13"/>
  <c r="W12" i="13"/>
  <c r="L12" i="13"/>
  <c r="J12" i="13"/>
  <c r="Y11" i="13"/>
  <c r="W11" i="13"/>
  <c r="L11" i="13"/>
  <c r="J11" i="13"/>
  <c r="L10" i="13"/>
  <c r="J10" i="13"/>
  <c r="Y9" i="13"/>
  <c r="W9" i="13"/>
  <c r="L9" i="13"/>
  <c r="J9" i="13"/>
  <c r="Y8" i="13"/>
  <c r="W8" i="13"/>
  <c r="L8" i="13"/>
  <c r="J8" i="13"/>
  <c r="Y7" i="13"/>
  <c r="W7" i="13"/>
  <c r="L7" i="13"/>
  <c r="J7" i="13"/>
  <c r="Y6" i="13"/>
  <c r="W6" i="13"/>
  <c r="L6" i="13"/>
  <c r="J6" i="13"/>
  <c r="Y5" i="13"/>
  <c r="W5" i="13"/>
  <c r="J5" i="13"/>
  <c r="D17" i="12" s="1"/>
  <c r="Y4" i="13"/>
  <c r="W4" i="13"/>
  <c r="L3" i="13"/>
  <c r="J3" i="13"/>
  <c r="C65" i="12"/>
  <c r="D17" i="13" s="1"/>
  <c r="C64" i="12"/>
  <c r="C63" i="12"/>
  <c r="B17" i="13" s="1"/>
  <c r="C62" i="12"/>
  <c r="C61" i="12"/>
  <c r="D16" i="13" s="1"/>
  <c r="C60" i="12"/>
  <c r="C59" i="12"/>
  <c r="B16" i="13" s="1"/>
  <c r="C58" i="12"/>
  <c r="C57" i="12"/>
  <c r="D15" i="13" s="1"/>
  <c r="C56" i="12"/>
  <c r="C55" i="12"/>
  <c r="B15" i="13" s="1"/>
  <c r="C54" i="12"/>
  <c r="C53" i="12"/>
  <c r="D14" i="13" s="1"/>
  <c r="C52" i="12"/>
  <c r="C51" i="12"/>
  <c r="B14" i="13" s="1"/>
  <c r="C50" i="12"/>
  <c r="C49" i="12"/>
  <c r="D13" i="13" s="1"/>
  <c r="C48" i="12"/>
  <c r="C47" i="12"/>
  <c r="B13" i="13" s="1"/>
  <c r="C46" i="12"/>
  <c r="C45" i="12"/>
  <c r="D12" i="13" s="1"/>
  <c r="C44" i="12"/>
  <c r="C43" i="12"/>
  <c r="B12" i="13" s="1"/>
  <c r="C42" i="12"/>
  <c r="C41" i="12"/>
  <c r="D11" i="13" s="1"/>
  <c r="C40" i="12"/>
  <c r="C39" i="12"/>
  <c r="B11" i="13" s="1"/>
  <c r="C38" i="12"/>
  <c r="C37" i="12"/>
  <c r="D10" i="13" s="1"/>
  <c r="C36" i="12"/>
  <c r="C35" i="12"/>
  <c r="B10" i="13" s="1"/>
  <c r="C34" i="12"/>
  <c r="C33" i="12"/>
  <c r="D9" i="13" s="1"/>
  <c r="C32" i="12"/>
  <c r="C31" i="12"/>
  <c r="B9" i="13" s="1"/>
  <c r="C30" i="12"/>
  <c r="C29" i="12"/>
  <c r="D8" i="13" s="1"/>
  <c r="C28" i="12"/>
  <c r="C27" i="12"/>
  <c r="B8" i="13" s="1"/>
  <c r="C26" i="12"/>
  <c r="C25" i="12"/>
  <c r="D7" i="13" s="1"/>
  <c r="C24" i="12"/>
  <c r="C23" i="12"/>
  <c r="B7" i="13" s="1"/>
  <c r="C22" i="12"/>
  <c r="C21" i="12"/>
  <c r="D6" i="13" s="1"/>
  <c r="C20" i="12"/>
  <c r="C19" i="12"/>
  <c r="B6" i="13" s="1"/>
  <c r="C18" i="12"/>
  <c r="C17" i="12"/>
  <c r="D5" i="13" s="1"/>
  <c r="C16" i="12"/>
  <c r="C15" i="12"/>
  <c r="B5" i="13" s="1"/>
  <c r="C14" i="12"/>
  <c r="C13" i="12"/>
  <c r="D4" i="13" s="1"/>
  <c r="C12" i="12"/>
  <c r="C11" i="12"/>
  <c r="B4" i="13" s="1"/>
  <c r="C10" i="12"/>
  <c r="C9" i="12"/>
  <c r="D3" i="13" s="1"/>
  <c r="C8" i="12"/>
  <c r="C7" i="12"/>
  <c r="B3" i="13" s="1"/>
  <c r="C6" i="12"/>
  <c r="C5" i="12"/>
  <c r="D2" i="13" s="1"/>
  <c r="C4" i="12"/>
  <c r="C3" i="12"/>
  <c r="B2" i="13" s="1"/>
  <c r="C2" i="12"/>
  <c r="AK165" i="2"/>
  <c r="AJ165" i="2"/>
  <c r="AK164" i="2"/>
  <c r="AJ164" i="2"/>
  <c r="AK163" i="2"/>
  <c r="AJ163" i="2"/>
  <c r="AK162" i="2"/>
  <c r="AJ162" i="2"/>
  <c r="AK161" i="2"/>
  <c r="AJ161" i="2"/>
  <c r="AK160" i="2"/>
  <c r="AJ160" i="2"/>
  <c r="AK155" i="2"/>
  <c r="AJ155" i="2"/>
  <c r="AK154" i="2"/>
  <c r="AJ154" i="2"/>
  <c r="AK153" i="2"/>
  <c r="AJ153" i="2"/>
  <c r="AK152" i="2"/>
  <c r="AJ152" i="2"/>
  <c r="AK151" i="2"/>
  <c r="AJ151" i="2"/>
  <c r="AK150" i="2"/>
  <c r="AJ150" i="2"/>
  <c r="AK145" i="2"/>
  <c r="AJ145" i="2"/>
  <c r="AK144" i="2"/>
  <c r="AJ144" i="2"/>
  <c r="AK143" i="2"/>
  <c r="AJ143" i="2"/>
  <c r="AK142" i="2"/>
  <c r="AJ142" i="2"/>
  <c r="AK141" i="2"/>
  <c r="AJ141" i="2"/>
  <c r="AK140" i="2"/>
  <c r="AJ140" i="2"/>
  <c r="AK135" i="2"/>
  <c r="AJ135" i="2"/>
  <c r="AK134" i="2"/>
  <c r="AJ134" i="2"/>
  <c r="AK133" i="2"/>
  <c r="AJ133" i="2"/>
  <c r="AK132" i="2"/>
  <c r="AJ132" i="2"/>
  <c r="AK131" i="2"/>
  <c r="AJ131" i="2"/>
  <c r="AK130" i="2"/>
  <c r="AJ130" i="2"/>
  <c r="AK123" i="2"/>
  <c r="AJ123" i="2"/>
  <c r="AK122" i="2"/>
  <c r="AJ122" i="2"/>
  <c r="AK121" i="2"/>
  <c r="AJ121" i="2"/>
  <c r="AK120" i="2"/>
  <c r="AJ120" i="2"/>
  <c r="AK119" i="2"/>
  <c r="AJ119" i="2"/>
  <c r="AK118" i="2"/>
  <c r="AJ118" i="2"/>
  <c r="AK113" i="2"/>
  <c r="AJ113" i="2"/>
  <c r="AK112" i="2"/>
  <c r="AJ112" i="2"/>
  <c r="AK111" i="2"/>
  <c r="AJ111" i="2"/>
  <c r="AK110" i="2"/>
  <c r="AJ110" i="2"/>
  <c r="AK109" i="2"/>
  <c r="AJ109" i="2"/>
  <c r="AK108" i="2"/>
  <c r="AJ108" i="2"/>
  <c r="AK103" i="2"/>
  <c r="AJ103" i="2"/>
  <c r="AK102" i="2"/>
  <c r="AJ102" i="2"/>
  <c r="AK101" i="2"/>
  <c r="AJ101" i="2"/>
  <c r="AK100" i="2"/>
  <c r="AJ100" i="2"/>
  <c r="AK99" i="2"/>
  <c r="AJ99" i="2"/>
  <c r="AK98" i="2"/>
  <c r="AJ98" i="2"/>
  <c r="AK93" i="2"/>
  <c r="AJ93" i="2"/>
  <c r="AK92" i="2"/>
  <c r="AJ92" i="2"/>
  <c r="AK91" i="2"/>
  <c r="AJ91" i="2"/>
  <c r="AK90" i="2"/>
  <c r="AJ90" i="2"/>
  <c r="AK89" i="2"/>
  <c r="AJ89" i="2"/>
  <c r="AK88" i="2"/>
  <c r="AJ88" i="2"/>
  <c r="AK81" i="2"/>
  <c r="AJ81" i="2"/>
  <c r="AK80" i="2"/>
  <c r="AJ80" i="2"/>
  <c r="AK79" i="2"/>
  <c r="AJ79" i="2"/>
  <c r="AK78" i="2"/>
  <c r="AJ78" i="2"/>
  <c r="AK77" i="2"/>
  <c r="AJ77" i="2"/>
  <c r="AK76" i="2"/>
  <c r="AJ76" i="2"/>
  <c r="AK71" i="2"/>
  <c r="AJ71" i="2"/>
  <c r="AK70" i="2"/>
  <c r="AJ70" i="2"/>
  <c r="AK69" i="2"/>
  <c r="AJ69" i="2"/>
  <c r="AK68" i="2"/>
  <c r="AJ68" i="2"/>
  <c r="AK67" i="2"/>
  <c r="AJ67" i="2"/>
  <c r="AK66" i="2"/>
  <c r="AJ66" i="2"/>
  <c r="AK61" i="2"/>
  <c r="AJ61" i="2"/>
  <c r="AK60" i="2"/>
  <c r="AJ60" i="2"/>
  <c r="AK59" i="2"/>
  <c r="AJ59" i="2"/>
  <c r="AK58" i="2"/>
  <c r="AJ58" i="2"/>
  <c r="AK57" i="2"/>
  <c r="AJ57" i="2"/>
  <c r="AK56" i="2"/>
  <c r="AJ56" i="2"/>
  <c r="AK51" i="2"/>
  <c r="AJ51" i="2"/>
  <c r="AK50" i="2"/>
  <c r="AJ50" i="2"/>
  <c r="AK49" i="2"/>
  <c r="AJ49" i="2"/>
  <c r="AK48" i="2"/>
  <c r="AJ48" i="2"/>
  <c r="AK47" i="2"/>
  <c r="AJ47" i="2"/>
  <c r="AK46" i="2"/>
  <c r="AJ46" i="2"/>
  <c r="AK39" i="2"/>
  <c r="AJ39" i="2"/>
  <c r="AK38" i="2"/>
  <c r="AJ38" i="2"/>
  <c r="AK37" i="2"/>
  <c r="AJ37" i="2"/>
  <c r="AK36" i="2"/>
  <c r="AJ36" i="2"/>
  <c r="AK35" i="2"/>
  <c r="AJ35" i="2"/>
  <c r="AK34" i="2"/>
  <c r="AJ34" i="2"/>
  <c r="AK29" i="2"/>
  <c r="AJ29" i="2"/>
  <c r="AK28" i="2"/>
  <c r="AJ28" i="2"/>
  <c r="AK27" i="2"/>
  <c r="AJ27" i="2"/>
  <c r="AK26" i="2"/>
  <c r="AJ26" i="2"/>
  <c r="AK25" i="2"/>
  <c r="AJ25" i="2"/>
  <c r="AK24" i="2"/>
  <c r="AJ24" i="2"/>
  <c r="AJ19" i="2"/>
  <c r="AJ18" i="2"/>
  <c r="AJ17" i="2"/>
  <c r="AJ16" i="2"/>
  <c r="AJ15" i="2"/>
  <c r="AJ14" i="2"/>
  <c r="AK9" i="2"/>
  <c r="AJ9" i="2"/>
  <c r="AK8" i="2"/>
  <c r="AJ8" i="2"/>
  <c r="AK7" i="2"/>
  <c r="AJ7" i="2"/>
  <c r="AK6" i="2"/>
  <c r="AJ6" i="2"/>
  <c r="AK5" i="2"/>
  <c r="AJ5" i="2"/>
  <c r="AK4" i="2"/>
  <c r="AJ4" i="2"/>
  <c r="H15" i="11"/>
  <c r="A15" i="11"/>
  <c r="H8" i="11"/>
  <c r="A8" i="11"/>
  <c r="H1" i="11"/>
  <c r="A1" i="11"/>
  <c r="C3" i="4"/>
  <c r="B2" i="6" s="1"/>
  <c r="C5" i="4"/>
  <c r="D2" i="6" s="1"/>
  <c r="J2" i="6"/>
  <c r="L2" i="6"/>
  <c r="C64" i="4"/>
  <c r="C62" i="4"/>
  <c r="C60" i="4"/>
  <c r="C58" i="4"/>
  <c r="C56" i="4"/>
  <c r="C54" i="4"/>
  <c r="C52" i="4"/>
  <c r="C50" i="4"/>
  <c r="C48" i="4"/>
  <c r="C46" i="4"/>
  <c r="C44" i="4"/>
  <c r="C42" i="4"/>
  <c r="C40" i="4"/>
  <c r="C38" i="4"/>
  <c r="C36" i="4"/>
  <c r="C34" i="4"/>
  <c r="C32" i="4"/>
  <c r="C30" i="4"/>
  <c r="C28" i="4"/>
  <c r="C26" i="4"/>
  <c r="C24" i="4"/>
  <c r="C22" i="4"/>
  <c r="C2" i="4"/>
  <c r="C65" i="4"/>
  <c r="D17" i="6" s="1"/>
  <c r="C63" i="4"/>
  <c r="B17" i="6" s="1"/>
  <c r="C61" i="4"/>
  <c r="D16" i="6" s="1"/>
  <c r="C59" i="4"/>
  <c r="B16" i="6" s="1"/>
  <c r="C57" i="4"/>
  <c r="D15" i="6" s="1"/>
  <c r="C55" i="4"/>
  <c r="B15" i="6" s="1"/>
  <c r="C53" i="4"/>
  <c r="D14" i="6" s="1"/>
  <c r="C51" i="4"/>
  <c r="B14" i="6" s="1"/>
  <c r="C49" i="4"/>
  <c r="D13" i="6" s="1"/>
  <c r="C47" i="4"/>
  <c r="B13" i="6" s="1"/>
  <c r="C45" i="4"/>
  <c r="D12" i="6" s="1"/>
  <c r="C43" i="4"/>
  <c r="B12" i="6" s="1"/>
  <c r="C41" i="4"/>
  <c r="D11" i="6" s="1"/>
  <c r="C39" i="4"/>
  <c r="B11" i="6" s="1"/>
  <c r="C37" i="4"/>
  <c r="D10" i="6" s="1"/>
  <c r="C35" i="4"/>
  <c r="B10" i="6" s="1"/>
  <c r="C33" i="4"/>
  <c r="D9" i="6" s="1"/>
  <c r="C31" i="4"/>
  <c r="B9" i="6" s="1"/>
  <c r="C29" i="4"/>
  <c r="D8" i="6" s="1"/>
  <c r="C27" i="4"/>
  <c r="B8" i="6" s="1"/>
  <c r="C25" i="4"/>
  <c r="D7" i="6" s="1"/>
  <c r="C23" i="4"/>
  <c r="B7" i="6" s="1"/>
  <c r="C21" i="4"/>
  <c r="D6" i="6" s="1"/>
  <c r="C19" i="4"/>
  <c r="B6" i="6" s="1"/>
  <c r="C17" i="4"/>
  <c r="D5" i="6" s="1"/>
  <c r="C15" i="4"/>
  <c r="B5" i="6" s="1"/>
  <c r="C13" i="4"/>
  <c r="D4" i="6" s="1"/>
  <c r="C11" i="4"/>
  <c r="B4" i="6" s="1"/>
  <c r="C9" i="4"/>
  <c r="D3" i="6" s="1"/>
  <c r="C7" i="4"/>
  <c r="B3" i="6" s="1"/>
  <c r="C20" i="4"/>
  <c r="C18" i="4"/>
  <c r="C16" i="4"/>
  <c r="C14" i="4"/>
  <c r="C12" i="4"/>
  <c r="C10" i="4"/>
  <c r="C8" i="4"/>
  <c r="C6" i="4"/>
  <c r="C4" i="4"/>
  <c r="W2" i="6"/>
  <c r="Y2" i="6"/>
  <c r="W3" i="6"/>
  <c r="Y3" i="6"/>
  <c r="W4" i="6"/>
  <c r="Y4" i="6"/>
  <c r="W5" i="6"/>
  <c r="Y5" i="6"/>
  <c r="W6" i="6"/>
  <c r="Y6" i="6"/>
  <c r="E38" i="4" s="1"/>
  <c r="O13" i="6" s="1"/>
  <c r="W7" i="6"/>
  <c r="Y7" i="6"/>
  <c r="W8" i="6"/>
  <c r="Y8" i="6"/>
  <c r="E55" i="4" s="1"/>
  <c r="W9" i="6"/>
  <c r="Y9" i="6"/>
  <c r="W14" i="6"/>
  <c r="Y14" i="6"/>
  <c r="W13" i="6"/>
  <c r="Y13" i="6"/>
  <c r="W12" i="6"/>
  <c r="Y12" i="6"/>
  <c r="W11" i="6"/>
  <c r="Y11" i="6"/>
  <c r="W16" i="6"/>
  <c r="Y16" i="6"/>
  <c r="G18" i="4" s="1"/>
  <c r="O19" i="6" s="1"/>
  <c r="W17" i="6"/>
  <c r="Y17" i="6"/>
  <c r="W19" i="6"/>
  <c r="Y19" i="6"/>
  <c r="J14" i="6"/>
  <c r="L14" i="6"/>
  <c r="D52" i="4" s="1"/>
  <c r="O8" i="6" s="1"/>
  <c r="J15" i="6"/>
  <c r="L15" i="6"/>
  <c r="J16" i="6"/>
  <c r="L16" i="6"/>
  <c r="J17" i="6"/>
  <c r="L17" i="6"/>
  <c r="J4" i="6"/>
  <c r="L4" i="6"/>
  <c r="J9" i="6"/>
  <c r="L9" i="6"/>
  <c r="J8" i="6"/>
  <c r="L8" i="6"/>
  <c r="J7" i="6"/>
  <c r="L7" i="6"/>
  <c r="D24" i="4" s="1"/>
  <c r="Q4" i="6" s="1"/>
  <c r="J6" i="6"/>
  <c r="L6" i="6"/>
  <c r="J5" i="6"/>
  <c r="L5" i="6"/>
  <c r="J10" i="6"/>
  <c r="L10" i="6"/>
  <c r="D37" i="4" s="1"/>
  <c r="J11" i="6"/>
  <c r="L11" i="6"/>
  <c r="J12" i="6"/>
  <c r="L12" i="6"/>
  <c r="D45" i="4" s="1"/>
  <c r="J13" i="6"/>
  <c r="L13" i="6"/>
  <c r="D48" i="4" s="1"/>
  <c r="Q7" i="6" s="1"/>
  <c r="J3" i="6"/>
  <c r="L3" i="6"/>
  <c r="C167" i="2"/>
  <c r="Y164" i="2" s="1"/>
  <c r="C166" i="2"/>
  <c r="C165" i="2"/>
  <c r="Y161" i="2" s="1"/>
  <c r="C164" i="2"/>
  <c r="C163" i="2"/>
  <c r="W161" i="2" s="1"/>
  <c r="C162" i="2"/>
  <c r="C161" i="2"/>
  <c r="W163" i="2" s="1"/>
  <c r="C160" i="2"/>
  <c r="C157" i="2"/>
  <c r="W152" i="2" s="1"/>
  <c r="C156" i="2"/>
  <c r="C155" i="2"/>
  <c r="Y152" i="2" s="1"/>
  <c r="C154" i="2"/>
  <c r="C153" i="2"/>
  <c r="W154" i="2" s="1"/>
  <c r="C152" i="2"/>
  <c r="C151" i="2"/>
  <c r="Y155" i="2" s="1"/>
  <c r="C150" i="2"/>
  <c r="C147" i="2"/>
  <c r="Y144" i="2" s="1"/>
  <c r="C146" i="2"/>
  <c r="C145" i="2"/>
  <c r="W145" i="2" s="1"/>
  <c r="C144" i="2"/>
  <c r="C143" i="2"/>
  <c r="W141" i="2" s="1"/>
  <c r="C142" i="2"/>
  <c r="C141" i="2"/>
  <c r="W143" i="2" s="1"/>
  <c r="C140" i="2"/>
  <c r="C137" i="2"/>
  <c r="Y134" i="2" s="1"/>
  <c r="C136" i="2"/>
  <c r="C135" i="2"/>
  <c r="Y131" i="2" s="1"/>
  <c r="C134" i="2"/>
  <c r="C133" i="2"/>
  <c r="Y133" i="2" s="1"/>
  <c r="C132" i="2"/>
  <c r="C131" i="2"/>
  <c r="Y135" i="2" s="1"/>
  <c r="C130" i="2"/>
  <c r="C125" i="2"/>
  <c r="Y122" i="2" s="1"/>
  <c r="C124" i="2"/>
  <c r="C123" i="2"/>
  <c r="W123" i="2" s="1"/>
  <c r="C122" i="2"/>
  <c r="C121" i="2"/>
  <c r="W119" i="2" s="1"/>
  <c r="C120" i="2"/>
  <c r="C119" i="2"/>
  <c r="W121" i="2" s="1"/>
  <c r="C118" i="2"/>
  <c r="C115" i="2"/>
  <c r="Y112" i="2" s="1"/>
  <c r="C114" i="2"/>
  <c r="C113" i="2"/>
  <c r="W113" i="2" s="1"/>
  <c r="C112" i="2"/>
  <c r="C111" i="2"/>
  <c r="W109" i="2" s="1"/>
  <c r="C110" i="2"/>
  <c r="C109" i="2"/>
  <c r="W108" i="2" s="1"/>
  <c r="C108" i="2"/>
  <c r="C105" i="2"/>
  <c r="Y102" i="2" s="1"/>
  <c r="C104" i="2"/>
  <c r="C103" i="2"/>
  <c r="Y99" i="2" s="1"/>
  <c r="C102" i="2"/>
  <c r="C101" i="2"/>
  <c r="W102" i="2" s="1"/>
  <c r="C100" i="2"/>
  <c r="C99" i="2"/>
  <c r="Y103" i="2" s="1"/>
  <c r="C98" i="2"/>
  <c r="C95" i="2"/>
  <c r="Y92" i="2" s="1"/>
  <c r="C94" i="2"/>
  <c r="C93" i="2"/>
  <c r="Y89" i="2" s="1"/>
  <c r="C92" i="2"/>
  <c r="C91" i="2"/>
  <c r="Y91" i="2" s="1"/>
  <c r="C90" i="2"/>
  <c r="C89" i="2"/>
  <c r="W91" i="2" s="1"/>
  <c r="C88" i="2"/>
  <c r="C83" i="2"/>
  <c r="W78" i="2" s="1"/>
  <c r="C82" i="2"/>
  <c r="C81" i="2"/>
  <c r="Y78" i="2" s="1"/>
  <c r="C80" i="2"/>
  <c r="C79" i="2"/>
  <c r="W80" i="2" s="1"/>
  <c r="C78" i="2"/>
  <c r="C77" i="2"/>
  <c r="Y81" i="2" s="1"/>
  <c r="C76" i="2"/>
  <c r="C73" i="2"/>
  <c r="Y66" i="2" s="1"/>
  <c r="C72" i="2"/>
  <c r="C71" i="2"/>
  <c r="W71" i="2" s="1"/>
  <c r="C70" i="2"/>
  <c r="C69" i="2"/>
  <c r="Y69" i="2" s="1"/>
  <c r="C68" i="2"/>
  <c r="C67" i="2"/>
  <c r="W66" i="2" s="1"/>
  <c r="C66" i="2"/>
  <c r="C63" i="2"/>
  <c r="Y56" i="2" s="1"/>
  <c r="C62" i="2"/>
  <c r="C61" i="2"/>
  <c r="W61" i="2" s="1"/>
  <c r="C60" i="2"/>
  <c r="C59" i="2"/>
  <c r="W60" i="2" s="1"/>
  <c r="C58" i="2"/>
  <c r="C57" i="2"/>
  <c r="Y61" i="2" s="1"/>
  <c r="C56" i="2"/>
  <c r="C53" i="2"/>
  <c r="Y46" i="2" s="1"/>
  <c r="C52" i="2"/>
  <c r="C51" i="2"/>
  <c r="Y47" i="2" s="1"/>
  <c r="C50" i="2"/>
  <c r="C49" i="2"/>
  <c r="Y49" i="2" s="1"/>
  <c r="C48" i="2"/>
  <c r="C47" i="2"/>
  <c r="W49" i="2" s="1"/>
  <c r="C46" i="2"/>
  <c r="C41" i="2"/>
  <c r="W36" i="2" s="1"/>
  <c r="C40" i="2"/>
  <c r="C39" i="2"/>
  <c r="Y36" i="2" s="1"/>
  <c r="C38" i="2"/>
  <c r="C37" i="2"/>
  <c r="W38" i="2" s="1"/>
  <c r="C36" i="2"/>
  <c r="C35" i="2"/>
  <c r="Y39" i="2" s="1"/>
  <c r="C34" i="2"/>
  <c r="C31" i="2"/>
  <c r="Y28" i="2" s="1"/>
  <c r="C30" i="2"/>
  <c r="C29" i="2"/>
  <c r="W29" i="2" s="1"/>
  <c r="C28" i="2"/>
  <c r="C27" i="2"/>
  <c r="W28" i="2" s="1"/>
  <c r="C26" i="2"/>
  <c r="C25" i="2"/>
  <c r="W24" i="2" s="1"/>
  <c r="C24" i="2"/>
  <c r="C21" i="2"/>
  <c r="Y18" i="2" s="1"/>
  <c r="C20" i="2"/>
  <c r="C19" i="2"/>
  <c r="W19" i="2" s="1"/>
  <c r="C18" i="2"/>
  <c r="C17" i="2"/>
  <c r="W15" i="2" s="1"/>
  <c r="C16" i="2"/>
  <c r="C15" i="2"/>
  <c r="W14" i="2" s="1"/>
  <c r="C14" i="2"/>
  <c r="C10" i="2"/>
  <c r="C8" i="2"/>
  <c r="C6" i="2"/>
  <c r="C11" i="2"/>
  <c r="W6" i="2" s="1"/>
  <c r="C9" i="2"/>
  <c r="Y5" i="2" s="1"/>
  <c r="C7" i="2"/>
  <c r="W5" i="2" s="1"/>
  <c r="C5" i="2"/>
  <c r="Y9" i="2" s="1"/>
  <c r="C4" i="2"/>
  <c r="AG165" i="2"/>
  <c r="J160" i="2" s="1"/>
  <c r="F164" i="2" s="1"/>
  <c r="AE165" i="2"/>
  <c r="L160" i="2" s="1"/>
  <c r="D164" i="2" s="1"/>
  <c r="AG164" i="2"/>
  <c r="O162" i="2" s="1"/>
  <c r="G166" i="2" s="1"/>
  <c r="AE164" i="2"/>
  <c r="AG163" i="2"/>
  <c r="I160" i="2" s="1"/>
  <c r="AE163" i="2"/>
  <c r="G160" i="2" s="1"/>
  <c r="F162" i="2" s="1"/>
  <c r="AG162" i="2"/>
  <c r="M164" i="2" s="1"/>
  <c r="L166" i="2" s="1"/>
  <c r="AE162" i="2"/>
  <c r="AG161" i="2"/>
  <c r="L162" i="2" s="1"/>
  <c r="AE161" i="2"/>
  <c r="J162" i="2" s="1"/>
  <c r="I164" i="2" s="1"/>
  <c r="AG160" i="2"/>
  <c r="O160" i="2" s="1"/>
  <c r="D166" i="2" s="1"/>
  <c r="AE160" i="2"/>
  <c r="AG155" i="2"/>
  <c r="AE155" i="2"/>
  <c r="L150" i="2" s="1"/>
  <c r="D154" i="2" s="1"/>
  <c r="AG154" i="2"/>
  <c r="AE154" i="2"/>
  <c r="M152" i="2" s="1"/>
  <c r="I156" i="2" s="1"/>
  <c r="AG153" i="2"/>
  <c r="I150" i="2" s="1"/>
  <c r="AE153" i="2"/>
  <c r="G150" i="2" s="1"/>
  <c r="AG152" i="2"/>
  <c r="M154" i="2" s="1"/>
  <c r="L156" i="2" s="1"/>
  <c r="AE152" i="2"/>
  <c r="O154" i="2" s="1"/>
  <c r="J156" i="2" s="1"/>
  <c r="AG151" i="2"/>
  <c r="L152" i="2" s="1"/>
  <c r="G154" i="2" s="1"/>
  <c r="AE151" i="2"/>
  <c r="J152" i="2" s="1"/>
  <c r="I154" i="2" s="1"/>
  <c r="AG150" i="2"/>
  <c r="O150" i="2" s="1"/>
  <c r="D156" i="2" s="1"/>
  <c r="AE150" i="2"/>
  <c r="M150" i="2" s="1"/>
  <c r="F156" i="2" s="1"/>
  <c r="AG145" i="2"/>
  <c r="J140" i="2" s="1"/>
  <c r="F144" i="2" s="1"/>
  <c r="AE145" i="2"/>
  <c r="L140" i="2" s="1"/>
  <c r="D144" i="2" s="1"/>
  <c r="AG144" i="2"/>
  <c r="O142" i="2" s="1"/>
  <c r="G146" i="2" s="1"/>
  <c r="AE144" i="2"/>
  <c r="M142" i="2" s="1"/>
  <c r="AG143" i="2"/>
  <c r="I140" i="2" s="1"/>
  <c r="AE143" i="2"/>
  <c r="G140" i="2" s="1"/>
  <c r="F142" i="2" s="1"/>
  <c r="AG142" i="2"/>
  <c r="M144" i="2" s="1"/>
  <c r="L146" i="2" s="1"/>
  <c r="AE142" i="2"/>
  <c r="O144" i="2" s="1"/>
  <c r="J146" i="2" s="1"/>
  <c r="AG141" i="2"/>
  <c r="L142" i="2" s="1"/>
  <c r="G144" i="2" s="1"/>
  <c r="AE141" i="2"/>
  <c r="AG140" i="2"/>
  <c r="AE140" i="2"/>
  <c r="M140" i="2" s="1"/>
  <c r="F146" i="2" s="1"/>
  <c r="AG135" i="2"/>
  <c r="J130" i="2" s="1"/>
  <c r="F134" i="2" s="1"/>
  <c r="AE135" i="2"/>
  <c r="L130" i="2" s="1"/>
  <c r="D134" i="2" s="1"/>
  <c r="AG134" i="2"/>
  <c r="AE134" i="2"/>
  <c r="M132" i="2" s="1"/>
  <c r="I136" i="2" s="1"/>
  <c r="AG133" i="2"/>
  <c r="I130" i="2" s="1"/>
  <c r="D132" i="2" s="1"/>
  <c r="AE133" i="2"/>
  <c r="G130" i="2" s="1"/>
  <c r="F132" i="2" s="1"/>
  <c r="AG132" i="2"/>
  <c r="M134" i="2" s="1"/>
  <c r="L136" i="2" s="1"/>
  <c r="AE132" i="2"/>
  <c r="O134" i="2" s="1"/>
  <c r="J136" i="2" s="1"/>
  <c r="AG131" i="2"/>
  <c r="L132" i="2" s="1"/>
  <c r="G134" i="2" s="1"/>
  <c r="AE131" i="2"/>
  <c r="J132" i="2" s="1"/>
  <c r="I134" i="2" s="1"/>
  <c r="AG130" i="2"/>
  <c r="O130" i="2" s="1"/>
  <c r="D136" i="2" s="1"/>
  <c r="AE130" i="2"/>
  <c r="M130" i="2" s="1"/>
  <c r="F136" i="2" s="1"/>
  <c r="AG123" i="2"/>
  <c r="J118" i="2" s="1"/>
  <c r="F122" i="2" s="1"/>
  <c r="AE123" i="2"/>
  <c r="L118" i="2" s="1"/>
  <c r="AG122" i="2"/>
  <c r="O120" i="2" s="1"/>
  <c r="G124" i="2" s="1"/>
  <c r="AE122" i="2"/>
  <c r="M120" i="2" s="1"/>
  <c r="I124" i="2" s="1"/>
  <c r="AG121" i="2"/>
  <c r="I118" i="2" s="1"/>
  <c r="D120" i="2" s="1"/>
  <c r="AE121" i="2"/>
  <c r="G118" i="2" s="1"/>
  <c r="F120" i="2" s="1"/>
  <c r="AG120" i="2"/>
  <c r="M122" i="2" s="1"/>
  <c r="L124" i="2" s="1"/>
  <c r="AE120" i="2"/>
  <c r="O122" i="2" s="1"/>
  <c r="J124" i="2" s="1"/>
  <c r="AG119" i="2"/>
  <c r="L120" i="2" s="1"/>
  <c r="G122" i="2" s="1"/>
  <c r="AE119" i="2"/>
  <c r="J120" i="2" s="1"/>
  <c r="I122" i="2" s="1"/>
  <c r="AG118" i="2"/>
  <c r="O118" i="2" s="1"/>
  <c r="D124" i="2" s="1"/>
  <c r="AE118" i="2"/>
  <c r="M118" i="2" s="1"/>
  <c r="F124" i="2" s="1"/>
  <c r="AG113" i="2"/>
  <c r="J108" i="2" s="1"/>
  <c r="F112" i="2" s="1"/>
  <c r="AE113" i="2"/>
  <c r="L108" i="2" s="1"/>
  <c r="D112" i="2" s="1"/>
  <c r="AG112" i="2"/>
  <c r="O110" i="2" s="1"/>
  <c r="G114" i="2" s="1"/>
  <c r="AE112" i="2"/>
  <c r="M110" i="2" s="1"/>
  <c r="I114" i="2" s="1"/>
  <c r="AG111" i="2"/>
  <c r="I108" i="2" s="1"/>
  <c r="D110" i="2" s="1"/>
  <c r="AE111" i="2"/>
  <c r="G108" i="2" s="1"/>
  <c r="AG110" i="2"/>
  <c r="M112" i="2" s="1"/>
  <c r="AE110" i="2"/>
  <c r="O112" i="2" s="1"/>
  <c r="J114" i="2" s="1"/>
  <c r="AG109" i="2"/>
  <c r="L110" i="2" s="1"/>
  <c r="G112" i="2" s="1"/>
  <c r="AE109" i="2"/>
  <c r="J110" i="2" s="1"/>
  <c r="I112" i="2" s="1"/>
  <c r="AG108" i="2"/>
  <c r="O108" i="2" s="1"/>
  <c r="D114" i="2" s="1"/>
  <c r="AE108" i="2"/>
  <c r="M108" i="2" s="1"/>
  <c r="F114" i="2" s="1"/>
  <c r="AG103" i="2"/>
  <c r="J98" i="2" s="1"/>
  <c r="F102" i="2" s="1"/>
  <c r="AE103" i="2"/>
  <c r="L98" i="2" s="1"/>
  <c r="D102" i="2" s="1"/>
  <c r="AG102" i="2"/>
  <c r="O100" i="2" s="1"/>
  <c r="G104" i="2" s="1"/>
  <c r="AE102" i="2"/>
  <c r="M100" i="2" s="1"/>
  <c r="I104" i="2" s="1"/>
  <c r="AG101" i="2"/>
  <c r="I98" i="2" s="1"/>
  <c r="D100" i="2" s="1"/>
  <c r="AE101" i="2"/>
  <c r="G98" i="2" s="1"/>
  <c r="F100" i="2" s="1"/>
  <c r="AG100" i="2"/>
  <c r="M102" i="2" s="1"/>
  <c r="L104" i="2" s="1"/>
  <c r="AE100" i="2"/>
  <c r="O102" i="2" s="1"/>
  <c r="J104" i="2" s="1"/>
  <c r="AG99" i="2"/>
  <c r="L100" i="2" s="1"/>
  <c r="G102" i="2" s="1"/>
  <c r="AE99" i="2"/>
  <c r="J100" i="2" s="1"/>
  <c r="I102" i="2" s="1"/>
  <c r="AG98" i="2"/>
  <c r="O98" i="2" s="1"/>
  <c r="D104" i="2" s="1"/>
  <c r="AE98" i="2"/>
  <c r="M98" i="2" s="1"/>
  <c r="F104" i="2" s="1"/>
  <c r="AG93" i="2"/>
  <c r="J88" i="2" s="1"/>
  <c r="F92" i="2" s="1"/>
  <c r="AE93" i="2"/>
  <c r="L88" i="2" s="1"/>
  <c r="D92" i="2" s="1"/>
  <c r="AG92" i="2"/>
  <c r="O90" i="2" s="1"/>
  <c r="G94" i="2" s="1"/>
  <c r="AE92" i="2"/>
  <c r="M90" i="2" s="1"/>
  <c r="I94" i="2" s="1"/>
  <c r="AG91" i="2"/>
  <c r="I88" i="2" s="1"/>
  <c r="AE91" i="2"/>
  <c r="G88" i="2" s="1"/>
  <c r="F90" i="2" s="1"/>
  <c r="AG90" i="2"/>
  <c r="M92" i="2" s="1"/>
  <c r="L94" i="2" s="1"/>
  <c r="AE90" i="2"/>
  <c r="O92" i="2" s="1"/>
  <c r="J94" i="2" s="1"/>
  <c r="AG89" i="2"/>
  <c r="L90" i="2" s="1"/>
  <c r="AE89" i="2"/>
  <c r="J90" i="2" s="1"/>
  <c r="I92" i="2" s="1"/>
  <c r="AG88" i="2"/>
  <c r="O88" i="2" s="1"/>
  <c r="D94" i="2" s="1"/>
  <c r="AE88" i="2"/>
  <c r="M88" i="2" s="1"/>
  <c r="AG81" i="2"/>
  <c r="J76" i="2" s="1"/>
  <c r="F80" i="2" s="1"/>
  <c r="AE81" i="2"/>
  <c r="L76" i="2" s="1"/>
  <c r="D80" i="2" s="1"/>
  <c r="AG80" i="2"/>
  <c r="O78" i="2" s="1"/>
  <c r="G82" i="2" s="1"/>
  <c r="AE80" i="2"/>
  <c r="M78" i="2" s="1"/>
  <c r="AG79" i="2"/>
  <c r="I76" i="2" s="1"/>
  <c r="D78" i="2" s="1"/>
  <c r="AE79" i="2"/>
  <c r="AG78" i="2"/>
  <c r="M80" i="2" s="1"/>
  <c r="L82" i="2" s="1"/>
  <c r="AE78" i="2"/>
  <c r="AG77" i="2"/>
  <c r="L78" i="2" s="1"/>
  <c r="AE77" i="2"/>
  <c r="J78" i="2" s="1"/>
  <c r="I80" i="2" s="1"/>
  <c r="AG76" i="2"/>
  <c r="O76" i="2" s="1"/>
  <c r="D82" i="2" s="1"/>
  <c r="AE76" i="2"/>
  <c r="M76" i="2" s="1"/>
  <c r="F82" i="2" s="1"/>
  <c r="AG71" i="2"/>
  <c r="J66" i="2" s="1"/>
  <c r="F70" i="2" s="1"/>
  <c r="AE71" i="2"/>
  <c r="L66" i="2" s="1"/>
  <c r="AG70" i="2"/>
  <c r="O68" i="2" s="1"/>
  <c r="G72" i="2" s="1"/>
  <c r="AE70" i="2"/>
  <c r="M68" i="2" s="1"/>
  <c r="I72" i="2" s="1"/>
  <c r="AG69" i="2"/>
  <c r="I66" i="2" s="1"/>
  <c r="D68" i="2" s="1"/>
  <c r="AE69" i="2"/>
  <c r="G66" i="2" s="1"/>
  <c r="AG68" i="2"/>
  <c r="M70" i="2" s="1"/>
  <c r="L72" i="2" s="1"/>
  <c r="AE68" i="2"/>
  <c r="O70" i="2" s="1"/>
  <c r="AG67" i="2"/>
  <c r="L68" i="2" s="1"/>
  <c r="G70" i="2" s="1"/>
  <c r="AE67" i="2"/>
  <c r="AG66" i="2"/>
  <c r="O66" i="2" s="1"/>
  <c r="D72" i="2" s="1"/>
  <c r="AE66" i="2"/>
  <c r="AG61" i="2"/>
  <c r="J56" i="2" s="1"/>
  <c r="AE61" i="2"/>
  <c r="L56" i="2" s="1"/>
  <c r="D60" i="2" s="1"/>
  <c r="AG60" i="2"/>
  <c r="O58" i="2" s="1"/>
  <c r="G62" i="2" s="1"/>
  <c r="AE60" i="2"/>
  <c r="M58" i="2" s="1"/>
  <c r="I62" i="2" s="1"/>
  <c r="AG59" i="2"/>
  <c r="I56" i="2" s="1"/>
  <c r="AE59" i="2"/>
  <c r="G56" i="2" s="1"/>
  <c r="F58" i="2" s="1"/>
  <c r="AG58" i="2"/>
  <c r="M60" i="2" s="1"/>
  <c r="L62" i="2" s="1"/>
  <c r="AE58" i="2"/>
  <c r="O60" i="2" s="1"/>
  <c r="J62" i="2" s="1"/>
  <c r="AG57" i="2"/>
  <c r="L58" i="2" s="1"/>
  <c r="G60" i="2" s="1"/>
  <c r="AE57" i="2"/>
  <c r="J58" i="2" s="1"/>
  <c r="I60" i="2" s="1"/>
  <c r="AG56" i="2"/>
  <c r="O56" i="2" s="1"/>
  <c r="D62" i="2" s="1"/>
  <c r="AE56" i="2"/>
  <c r="M56" i="2" s="1"/>
  <c r="F62" i="2" s="1"/>
  <c r="AG51" i="2"/>
  <c r="J46" i="2" s="1"/>
  <c r="F50" i="2" s="1"/>
  <c r="AE51" i="2"/>
  <c r="L46" i="2" s="1"/>
  <c r="D50" i="2" s="1"/>
  <c r="AG50" i="2"/>
  <c r="O48" i="2" s="1"/>
  <c r="G52" i="2" s="1"/>
  <c r="M48" i="2"/>
  <c r="AG49" i="2"/>
  <c r="I46" i="2" s="1"/>
  <c r="D48" i="2" s="1"/>
  <c r="AE49" i="2"/>
  <c r="G46" i="2" s="1"/>
  <c r="F48" i="2" s="1"/>
  <c r="AG48" i="2"/>
  <c r="M50" i="2" s="1"/>
  <c r="L52" i="2" s="1"/>
  <c r="AE48" i="2"/>
  <c r="O50" i="2" s="1"/>
  <c r="J52" i="2" s="1"/>
  <c r="AG47" i="2"/>
  <c r="L48" i="2" s="1"/>
  <c r="G50" i="2" s="1"/>
  <c r="AE47" i="2"/>
  <c r="J48" i="2" s="1"/>
  <c r="I50" i="2" s="1"/>
  <c r="AG46" i="2"/>
  <c r="O46" i="2" s="1"/>
  <c r="D52" i="2" s="1"/>
  <c r="AE46" i="2"/>
  <c r="M46" i="2" s="1"/>
  <c r="F52" i="2" s="1"/>
  <c r="AG39" i="2"/>
  <c r="J34" i="2" s="1"/>
  <c r="F38" i="2" s="1"/>
  <c r="AE39" i="2"/>
  <c r="L34" i="2" s="1"/>
  <c r="D38" i="2" s="1"/>
  <c r="AG38" i="2"/>
  <c r="O36" i="2" s="1"/>
  <c r="G40" i="2" s="1"/>
  <c r="AE38" i="2"/>
  <c r="M36" i="2" s="1"/>
  <c r="AG37" i="2"/>
  <c r="I34" i="2" s="1"/>
  <c r="AE37" i="2"/>
  <c r="G34" i="2" s="1"/>
  <c r="F36" i="2" s="1"/>
  <c r="AG36" i="2"/>
  <c r="M38" i="2" s="1"/>
  <c r="L40" i="2" s="1"/>
  <c r="AE36" i="2"/>
  <c r="O38" i="2" s="1"/>
  <c r="J40" i="2" s="1"/>
  <c r="AG35" i="2"/>
  <c r="L36" i="2" s="1"/>
  <c r="G38" i="2" s="1"/>
  <c r="AE35" i="2"/>
  <c r="J36" i="2" s="1"/>
  <c r="I38" i="2" s="1"/>
  <c r="AG34" i="2"/>
  <c r="O34" i="2" s="1"/>
  <c r="D40" i="2" s="1"/>
  <c r="AE34" i="2"/>
  <c r="M34" i="2" s="1"/>
  <c r="AG29" i="2"/>
  <c r="J24" i="2" s="1"/>
  <c r="F28" i="2" s="1"/>
  <c r="AE29" i="2"/>
  <c r="L24" i="2" s="1"/>
  <c r="D28" i="2" s="1"/>
  <c r="AG28" i="2"/>
  <c r="O26" i="2" s="1"/>
  <c r="G30" i="2" s="1"/>
  <c r="AE28" i="2"/>
  <c r="M26" i="2" s="1"/>
  <c r="I30" i="2" s="1"/>
  <c r="AG27" i="2"/>
  <c r="I24" i="2" s="1"/>
  <c r="D26" i="2" s="1"/>
  <c r="AE27" i="2"/>
  <c r="G24" i="2" s="1"/>
  <c r="F26" i="2" s="1"/>
  <c r="AG26" i="2"/>
  <c r="M28" i="2" s="1"/>
  <c r="L30" i="2" s="1"/>
  <c r="AE26" i="2"/>
  <c r="O28" i="2" s="1"/>
  <c r="J30" i="2" s="1"/>
  <c r="AG25" i="2"/>
  <c r="L26" i="2" s="1"/>
  <c r="AE25" i="2"/>
  <c r="J26" i="2" s="1"/>
  <c r="I28" i="2" s="1"/>
  <c r="AG24" i="2"/>
  <c r="O24" i="2" s="1"/>
  <c r="D30" i="2" s="1"/>
  <c r="AE24" i="2"/>
  <c r="M24" i="2" s="1"/>
  <c r="AG19" i="2"/>
  <c r="J14" i="2" s="1"/>
  <c r="AE19" i="2"/>
  <c r="L14" i="2" s="1"/>
  <c r="D18" i="2" s="1"/>
  <c r="AG18" i="2"/>
  <c r="O16" i="2" s="1"/>
  <c r="G20" i="2" s="1"/>
  <c r="AE18" i="2"/>
  <c r="M16" i="2" s="1"/>
  <c r="AG17" i="2"/>
  <c r="I14" i="2" s="1"/>
  <c r="D16" i="2" s="1"/>
  <c r="AE17" i="2"/>
  <c r="G14" i="2" s="1"/>
  <c r="F16" i="2" s="1"/>
  <c r="AG16" i="2"/>
  <c r="M18" i="2" s="1"/>
  <c r="L20" i="2" s="1"/>
  <c r="AE16" i="2"/>
  <c r="O18" i="2" s="1"/>
  <c r="J20" i="2" s="1"/>
  <c r="AG15" i="2"/>
  <c r="L16" i="2" s="1"/>
  <c r="G18" i="2" s="1"/>
  <c r="AE15" i="2"/>
  <c r="J16" i="2" s="1"/>
  <c r="I18" i="2" s="1"/>
  <c r="AG14" i="2"/>
  <c r="O14" i="2" s="1"/>
  <c r="AE14" i="2"/>
  <c r="M14" i="2" s="1"/>
  <c r="F20" i="2" s="1"/>
  <c r="AE5" i="2"/>
  <c r="J6" i="2" s="1"/>
  <c r="I8" i="2" s="1"/>
  <c r="AG5" i="2"/>
  <c r="L6" i="2" s="1"/>
  <c r="G8" i="2" s="1"/>
  <c r="AE6" i="2"/>
  <c r="O8" i="2" s="1"/>
  <c r="J10" i="2" s="1"/>
  <c r="AG6" i="2"/>
  <c r="M8" i="2" s="1"/>
  <c r="L10" i="2" s="1"/>
  <c r="AE7" i="2"/>
  <c r="G4" i="2" s="1"/>
  <c r="F6" i="2" s="1"/>
  <c r="AG7" i="2"/>
  <c r="I4" i="2" s="1"/>
  <c r="D6" i="2" s="1"/>
  <c r="AE8" i="2"/>
  <c r="M6" i="2" s="1"/>
  <c r="I10" i="2" s="1"/>
  <c r="AG8" i="2"/>
  <c r="O6" i="2" s="1"/>
  <c r="G10" i="2" s="1"/>
  <c r="AE9" i="2"/>
  <c r="L4" i="2" s="1"/>
  <c r="D8" i="2" s="1"/>
  <c r="AG9" i="2"/>
  <c r="J4" i="2" s="1"/>
  <c r="F8" i="2" s="1"/>
  <c r="AG4" i="2"/>
  <c r="O4" i="2" s="1"/>
  <c r="D10" i="2" s="1"/>
  <c r="AE4" i="2"/>
  <c r="M4" i="2" s="1"/>
  <c r="F10" i="2" s="1"/>
  <c r="M160" i="2"/>
  <c r="F166" i="2" s="1"/>
  <c r="N160" i="2"/>
  <c r="E166" i="2" s="1"/>
  <c r="M162" i="2"/>
  <c r="I166" i="2" s="1"/>
  <c r="N162" i="2"/>
  <c r="H166" i="2" s="1"/>
  <c r="O164" i="2"/>
  <c r="J166" i="2" s="1"/>
  <c r="N164" i="2"/>
  <c r="K166" i="2" s="1"/>
  <c r="K160" i="2"/>
  <c r="E164" i="2" s="1"/>
  <c r="K162" i="2"/>
  <c r="H164" i="2" s="1"/>
  <c r="H160" i="2"/>
  <c r="E162" i="2" s="1"/>
  <c r="N150" i="2"/>
  <c r="E156" i="2" s="1"/>
  <c r="O152" i="2"/>
  <c r="G156" i="2" s="1"/>
  <c r="N152" i="2"/>
  <c r="H156" i="2" s="1"/>
  <c r="N154" i="2"/>
  <c r="K156" i="2" s="1"/>
  <c r="J150" i="2"/>
  <c r="K150" i="2"/>
  <c r="E154" i="2" s="1"/>
  <c r="K152" i="2"/>
  <c r="H154" i="2" s="1"/>
  <c r="H150" i="2"/>
  <c r="E152" i="2" s="1"/>
  <c r="O140" i="2"/>
  <c r="D146" i="2" s="1"/>
  <c r="N140" i="2"/>
  <c r="E146" i="2" s="1"/>
  <c r="N142" i="2"/>
  <c r="H146" i="2" s="1"/>
  <c r="N144" i="2"/>
  <c r="K146" i="2" s="1"/>
  <c r="K140" i="2"/>
  <c r="E144" i="2" s="1"/>
  <c r="J142" i="2"/>
  <c r="I144" i="2" s="1"/>
  <c r="K142" i="2"/>
  <c r="H144" i="2" s="1"/>
  <c r="H140" i="2"/>
  <c r="E142" i="2" s="1"/>
  <c r="N130" i="2"/>
  <c r="E136" i="2" s="1"/>
  <c r="O132" i="2"/>
  <c r="G136" i="2" s="1"/>
  <c r="N132" i="2"/>
  <c r="H136" i="2" s="1"/>
  <c r="N134" i="2"/>
  <c r="K136" i="2" s="1"/>
  <c r="K130" i="2"/>
  <c r="E134" i="2" s="1"/>
  <c r="K132" i="2"/>
  <c r="H134" i="2"/>
  <c r="H130" i="2"/>
  <c r="E132" i="2" s="1"/>
  <c r="N118" i="2"/>
  <c r="E124" i="2" s="1"/>
  <c r="N120" i="2"/>
  <c r="H124" i="2" s="1"/>
  <c r="N122" i="2"/>
  <c r="K124" i="2" s="1"/>
  <c r="K118" i="2"/>
  <c r="E122" i="2" s="1"/>
  <c r="K120" i="2"/>
  <c r="H122" i="2" s="1"/>
  <c r="H118" i="2"/>
  <c r="E120" i="2" s="1"/>
  <c r="N108" i="2"/>
  <c r="E114" i="2" s="1"/>
  <c r="N110" i="2"/>
  <c r="H114" i="2" s="1"/>
  <c r="N112" i="2"/>
  <c r="K114" i="2" s="1"/>
  <c r="K108" i="2"/>
  <c r="E112" i="2" s="1"/>
  <c r="K110" i="2"/>
  <c r="H112" i="2" s="1"/>
  <c r="H108" i="2"/>
  <c r="E110" i="2" s="1"/>
  <c r="N98" i="2"/>
  <c r="E104" i="2" s="1"/>
  <c r="N100" i="2"/>
  <c r="H104" i="2" s="1"/>
  <c r="N102" i="2"/>
  <c r="K104" i="2" s="1"/>
  <c r="K98" i="2"/>
  <c r="E102" i="2" s="1"/>
  <c r="K100" i="2"/>
  <c r="H102" i="2" s="1"/>
  <c r="H98" i="2"/>
  <c r="E100" i="2" s="1"/>
  <c r="N88" i="2"/>
  <c r="E94" i="2" s="1"/>
  <c r="N90" i="2"/>
  <c r="H94" i="2" s="1"/>
  <c r="N92" i="2"/>
  <c r="K94" i="2" s="1"/>
  <c r="K88" i="2"/>
  <c r="E92" i="2"/>
  <c r="K90" i="2"/>
  <c r="H92" i="2" s="1"/>
  <c r="H88" i="2"/>
  <c r="E90" i="2" s="1"/>
  <c r="N76" i="2"/>
  <c r="E82" i="2" s="1"/>
  <c r="N78" i="2"/>
  <c r="H82" i="2" s="1"/>
  <c r="O80" i="2"/>
  <c r="J82" i="2" s="1"/>
  <c r="N80" i="2"/>
  <c r="K82" i="2" s="1"/>
  <c r="K76" i="2"/>
  <c r="E80" i="2" s="1"/>
  <c r="K78" i="2"/>
  <c r="H80" i="2" s="1"/>
  <c r="G76" i="2"/>
  <c r="F78" i="2" s="1"/>
  <c r="H76" i="2"/>
  <c r="E78" i="2" s="1"/>
  <c r="M66" i="2"/>
  <c r="F72" i="2" s="1"/>
  <c r="N66" i="2"/>
  <c r="E72" i="2" s="1"/>
  <c r="N68" i="2"/>
  <c r="H72" i="2" s="1"/>
  <c r="N70" i="2"/>
  <c r="K72" i="2" s="1"/>
  <c r="D70" i="2"/>
  <c r="K66" i="2"/>
  <c r="E70" i="2" s="1"/>
  <c r="J68" i="2"/>
  <c r="I70" i="2" s="1"/>
  <c r="K68" i="2"/>
  <c r="H70" i="2" s="1"/>
  <c r="H66" i="2"/>
  <c r="E68" i="2" s="1"/>
  <c r="N56" i="2"/>
  <c r="E62" i="2" s="1"/>
  <c r="N58" i="2"/>
  <c r="H62" i="2" s="1"/>
  <c r="N60" i="2"/>
  <c r="K62" i="2" s="1"/>
  <c r="K56" i="2"/>
  <c r="E60" i="2" s="1"/>
  <c r="K58" i="2"/>
  <c r="H60" i="2" s="1"/>
  <c r="H56" i="2"/>
  <c r="E58" i="2" s="1"/>
  <c r="N46" i="2"/>
  <c r="E52" i="2" s="1"/>
  <c r="N48" i="2"/>
  <c r="H52" i="2" s="1"/>
  <c r="N50" i="2"/>
  <c r="K52" i="2" s="1"/>
  <c r="K46" i="2"/>
  <c r="E50" i="2" s="1"/>
  <c r="K48" i="2"/>
  <c r="H50" i="2" s="1"/>
  <c r="H46" i="2"/>
  <c r="E48" i="2" s="1"/>
  <c r="N34" i="2"/>
  <c r="E40" i="2" s="1"/>
  <c r="N36" i="2"/>
  <c r="H40" i="2" s="1"/>
  <c r="N38" i="2"/>
  <c r="K40" i="2" s="1"/>
  <c r="K34" i="2"/>
  <c r="E38" i="2" s="1"/>
  <c r="K36" i="2"/>
  <c r="H38" i="2" s="1"/>
  <c r="H34" i="2"/>
  <c r="E36" i="2" s="1"/>
  <c r="N24" i="2"/>
  <c r="E30" i="2" s="1"/>
  <c r="N26" i="2"/>
  <c r="H30" i="2" s="1"/>
  <c r="N28" i="2"/>
  <c r="K30" i="2" s="1"/>
  <c r="K24" i="2"/>
  <c r="E28" i="2" s="1"/>
  <c r="K26" i="2"/>
  <c r="H28" i="2" s="1"/>
  <c r="H24" i="2"/>
  <c r="E26" i="2" s="1"/>
  <c r="N14" i="2"/>
  <c r="E20" i="2" s="1"/>
  <c r="N16" i="2"/>
  <c r="H20" i="2" s="1"/>
  <c r="N18" i="2"/>
  <c r="K20" i="2" s="1"/>
  <c r="K14" i="2"/>
  <c r="E18" i="2" s="1"/>
  <c r="K16" i="2"/>
  <c r="H18" i="2" s="1"/>
  <c r="H14" i="2"/>
  <c r="E16" i="2" s="1"/>
  <c r="K4" i="2"/>
  <c r="E8" i="2" s="1"/>
  <c r="K6" i="2"/>
  <c r="H8" i="2" s="1"/>
  <c r="N8" i="2"/>
  <c r="K10" i="2" s="1"/>
  <c r="H4" i="2"/>
  <c r="E6" i="2" s="1"/>
  <c r="N6" i="2"/>
  <c r="H10" i="2" s="1"/>
  <c r="N4" i="2"/>
  <c r="E10" i="2"/>
  <c r="D57" i="4"/>
  <c r="G35" i="4"/>
  <c r="D41" i="4"/>
  <c r="E54" i="4"/>
  <c r="O14" i="6" s="1"/>
  <c r="D49" i="4"/>
  <c r="E39" i="4"/>
  <c r="D142" i="2"/>
  <c r="D162" i="2"/>
  <c r="D64" i="4"/>
  <c r="Q9" i="6" s="1"/>
  <c r="D65" i="4"/>
  <c r="F154" i="2"/>
  <c r="D53" i="4" l="1"/>
  <c r="D33" i="4"/>
  <c r="F26" i="4"/>
  <c r="Q16" i="6" s="1"/>
  <c r="F59" i="4"/>
  <c r="E23" i="4"/>
  <c r="E6" i="16"/>
  <c r="O11" i="17" s="1"/>
  <c r="E22" i="16"/>
  <c r="O12" i="17" s="1"/>
  <c r="E38" i="16"/>
  <c r="O13" i="17" s="1"/>
  <c r="E54" i="16"/>
  <c r="O14" i="17" s="1"/>
  <c r="D40" i="16"/>
  <c r="Q6" i="17" s="1"/>
  <c r="D48" i="16"/>
  <c r="Q7" i="17" s="1"/>
  <c r="D56" i="16"/>
  <c r="Q8" i="17" s="1"/>
  <c r="G50" i="16"/>
  <c r="Q19" i="17" s="1"/>
  <c r="D61" i="18"/>
  <c r="D13" i="18"/>
  <c r="D65" i="18"/>
  <c r="D9" i="4"/>
  <c r="D29" i="4"/>
  <c r="G51" i="4"/>
  <c r="E62" i="4"/>
  <c r="Q14" i="6" s="1"/>
  <c r="E46" i="4"/>
  <c r="Q13" i="6" s="1"/>
  <c r="D25" i="12"/>
  <c r="D33" i="12"/>
  <c r="F43" i="12"/>
  <c r="D61" i="12"/>
  <c r="D25" i="16"/>
  <c r="D33" i="16"/>
  <c r="F43" i="16"/>
  <c r="D61" i="16"/>
  <c r="D9" i="18"/>
  <c r="E7" i="18"/>
  <c r="E22" i="18"/>
  <c r="O12" i="19" s="1"/>
  <c r="E39" i="18"/>
  <c r="E55" i="18"/>
  <c r="D41" i="18"/>
  <c r="D49" i="18"/>
  <c r="D57" i="18"/>
  <c r="G19" i="21"/>
  <c r="G19" i="23"/>
  <c r="E31" i="23"/>
  <c r="S8" i="2"/>
  <c r="D36" i="4"/>
  <c r="O6" i="6" s="1"/>
  <c r="D60" i="4"/>
  <c r="O9" i="6" s="1"/>
  <c r="D56" i="4"/>
  <c r="Q8" i="6" s="1"/>
  <c r="F58" i="4"/>
  <c r="Q17" i="6" s="1"/>
  <c r="E7" i="4"/>
  <c r="D13" i="16"/>
  <c r="E63" i="4"/>
  <c r="F11" i="4"/>
  <c r="F27" i="4"/>
  <c r="F43" i="4"/>
  <c r="E22" i="4"/>
  <c r="O12" i="6" s="1"/>
  <c r="D20" i="23"/>
  <c r="O4" i="24" s="1"/>
  <c r="Y236" i="2"/>
  <c r="D4" i="4"/>
  <c r="O2" i="6" s="1"/>
  <c r="D28" i="23"/>
  <c r="O5" i="24" s="1"/>
  <c r="E30" i="23" s="1"/>
  <c r="Q8" i="24" s="1"/>
  <c r="D32" i="23"/>
  <c r="Q5" i="24" s="1"/>
  <c r="D12" i="23"/>
  <c r="O3" i="24" s="1"/>
  <c r="F27" i="23"/>
  <c r="E6" i="23"/>
  <c r="O7" i="24" s="1"/>
  <c r="E23" i="23"/>
  <c r="D24" i="23"/>
  <c r="Q4" i="24" s="1"/>
  <c r="D8" i="23"/>
  <c r="Q2" i="24" s="1"/>
  <c r="D13" i="23"/>
  <c r="D29" i="23"/>
  <c r="D9" i="12"/>
  <c r="D8" i="4"/>
  <c r="Q2" i="6" s="1"/>
  <c r="P24" i="2"/>
  <c r="F68" i="2"/>
  <c r="P66" i="2"/>
  <c r="R142" i="2"/>
  <c r="D9" i="16"/>
  <c r="D17" i="16"/>
  <c r="F42" i="16"/>
  <c r="O17" i="17" s="1"/>
  <c r="D25" i="18"/>
  <c r="E31" i="18"/>
  <c r="D9" i="23"/>
  <c r="D28" i="4"/>
  <c r="O5" i="6" s="1"/>
  <c r="E15" i="4"/>
  <c r="D17" i="4"/>
  <c r="D32" i="4"/>
  <c r="Q5" i="6" s="1"/>
  <c r="D12" i="18"/>
  <c r="O3" i="19" s="1"/>
  <c r="D20" i="18"/>
  <c r="O4" i="19" s="1"/>
  <c r="D28" i="18"/>
  <c r="O5" i="19" s="1"/>
  <c r="D36" i="18"/>
  <c r="O6" i="19" s="1"/>
  <c r="D64" i="18"/>
  <c r="Q9" i="19" s="1"/>
  <c r="D33" i="23"/>
  <c r="E47" i="4"/>
  <c r="D44" i="4"/>
  <c r="O7" i="6" s="1"/>
  <c r="D13" i="4"/>
  <c r="E15" i="12"/>
  <c r="E31" i="12"/>
  <c r="E47" i="12"/>
  <c r="E63" i="12"/>
  <c r="D45" i="12"/>
  <c r="D53" i="12"/>
  <c r="G19" i="12"/>
  <c r="R230" i="2"/>
  <c r="D45" i="18"/>
  <c r="D16" i="23"/>
  <c r="Q3" i="24" s="1"/>
  <c r="D12" i="16"/>
  <c r="O3" i="17" s="1"/>
  <c r="D20" i="16"/>
  <c r="O4" i="17" s="1"/>
  <c r="D28" i="16"/>
  <c r="O5" i="17" s="1"/>
  <c r="D36" i="16"/>
  <c r="O6" i="17" s="1"/>
  <c r="D64" i="16"/>
  <c r="Q9" i="17" s="1"/>
  <c r="F27" i="21"/>
  <c r="D5" i="23"/>
  <c r="D25" i="4"/>
  <c r="D13" i="12"/>
  <c r="D21" i="12"/>
  <c r="D29" i="12"/>
  <c r="F27" i="12"/>
  <c r="F59" i="12"/>
  <c r="D65" i="12"/>
  <c r="D53" i="18"/>
  <c r="G50" i="18"/>
  <c r="Q19" i="19" s="1"/>
  <c r="R28" i="2"/>
  <c r="D25" i="23"/>
  <c r="D61" i="4"/>
  <c r="G50" i="4"/>
  <c r="Q19" i="6" s="1"/>
  <c r="F42" i="4"/>
  <c r="O17" i="6" s="1"/>
  <c r="E23" i="12"/>
  <c r="E39" i="12"/>
  <c r="E55" i="12"/>
  <c r="D41" i="12"/>
  <c r="D49" i="12"/>
  <c r="D57" i="12"/>
  <c r="G51" i="12"/>
  <c r="R288" i="2"/>
  <c r="D17" i="18"/>
  <c r="Y120" i="2"/>
  <c r="W101" i="2"/>
  <c r="H3" i="23"/>
  <c r="E7" i="23"/>
  <c r="F11" i="23"/>
  <c r="E15" i="23"/>
  <c r="Y123" i="2"/>
  <c r="W34" i="2"/>
  <c r="W35" i="2"/>
  <c r="Y145" i="2"/>
  <c r="D9" i="21"/>
  <c r="D17" i="21"/>
  <c r="F11" i="21"/>
  <c r="E7" i="21"/>
  <c r="E23" i="21"/>
  <c r="D25" i="21"/>
  <c r="D5" i="21"/>
  <c r="D13" i="21"/>
  <c r="D21" i="21"/>
  <c r="D29" i="21"/>
  <c r="E15" i="21"/>
  <c r="D33" i="21"/>
  <c r="E31" i="21"/>
  <c r="H3" i="21"/>
  <c r="D4" i="21"/>
  <c r="O2" i="22" s="1"/>
  <c r="E6" i="21" s="1"/>
  <c r="O7" i="22" s="1"/>
  <c r="D8" i="21"/>
  <c r="Q2" i="22" s="1"/>
  <c r="D12" i="21"/>
  <c r="O3" i="22" s="1"/>
  <c r="D16" i="21"/>
  <c r="Q3" i="22" s="1"/>
  <c r="D20" i="21"/>
  <c r="O4" i="22" s="1"/>
  <c r="D24" i="21"/>
  <c r="Q4" i="22" s="1"/>
  <c r="D28" i="21"/>
  <c r="O5" i="22" s="1"/>
  <c r="D32" i="21"/>
  <c r="Q5" i="22" s="1"/>
  <c r="Y119" i="2"/>
  <c r="W133" i="2"/>
  <c r="Y141" i="2"/>
  <c r="W118" i="2"/>
  <c r="W46" i="2"/>
  <c r="R154" i="2"/>
  <c r="P40" i="2"/>
  <c r="P124" i="2"/>
  <c r="D12" i="12"/>
  <c r="O3" i="13" s="1"/>
  <c r="E14" i="12" s="1"/>
  <c r="Q11" i="13" s="1"/>
  <c r="E22" i="12"/>
  <c r="O12" i="13" s="1"/>
  <c r="E30" i="12"/>
  <c r="Q12" i="13" s="1"/>
  <c r="F42" i="12"/>
  <c r="O17" i="13" s="1"/>
  <c r="G50" i="12"/>
  <c r="Q19" i="13" s="1"/>
  <c r="F58" i="12"/>
  <c r="Q17" i="13" s="1"/>
  <c r="P82" i="2"/>
  <c r="R102" i="2"/>
  <c r="P146" i="2"/>
  <c r="E7" i="12"/>
  <c r="R248" i="2"/>
  <c r="P328" i="2"/>
  <c r="E47" i="18"/>
  <c r="R268" i="2"/>
  <c r="D8" i="16"/>
  <c r="Q2" i="17" s="1"/>
  <c r="D16" i="16"/>
  <c r="Q3" i="17" s="1"/>
  <c r="D24" i="16"/>
  <c r="Q4" i="17" s="1"/>
  <c r="D32" i="16"/>
  <c r="Q5" i="17" s="1"/>
  <c r="F11" i="16"/>
  <c r="D60" i="16"/>
  <c r="O9" i="17" s="1"/>
  <c r="G34" i="16"/>
  <c r="F66" i="16" s="1"/>
  <c r="D19" i="17" s="1"/>
  <c r="D24" i="12"/>
  <c r="Q4" i="13" s="1"/>
  <c r="D32" i="12"/>
  <c r="Q5" i="13" s="1"/>
  <c r="D44" i="12"/>
  <c r="O7" i="13" s="1"/>
  <c r="D52" i="12"/>
  <c r="O8" i="13" s="1"/>
  <c r="D60" i="12"/>
  <c r="O9" i="13" s="1"/>
  <c r="E38" i="18"/>
  <c r="O13" i="19" s="1"/>
  <c r="E62" i="18"/>
  <c r="Q14" i="19" s="1"/>
  <c r="D33" i="18"/>
  <c r="F11" i="18"/>
  <c r="F42" i="18"/>
  <c r="O17" i="19" s="1"/>
  <c r="P166" i="2"/>
  <c r="P308" i="2"/>
  <c r="G51" i="16"/>
  <c r="D57" i="16"/>
  <c r="E23" i="18"/>
  <c r="D21" i="4"/>
  <c r="D5" i="4"/>
  <c r="E14" i="16"/>
  <c r="Q11" i="17" s="1"/>
  <c r="E30" i="16"/>
  <c r="Q12" i="17" s="1"/>
  <c r="E46" i="16"/>
  <c r="Q13" i="17" s="1"/>
  <c r="E62" i="16"/>
  <c r="Q14" i="17" s="1"/>
  <c r="D44" i="16"/>
  <c r="O7" i="17" s="1"/>
  <c r="D52" i="16"/>
  <c r="O8" i="17" s="1"/>
  <c r="G18" i="16"/>
  <c r="O19" i="17" s="1"/>
  <c r="D16" i="12"/>
  <c r="Q3" i="13" s="1"/>
  <c r="F26" i="12"/>
  <c r="Q16" i="13" s="1"/>
  <c r="E38" i="12"/>
  <c r="O13" i="13" s="1"/>
  <c r="E46" i="12"/>
  <c r="Q13" i="13" s="1"/>
  <c r="E54" i="12"/>
  <c r="O14" i="13" s="1"/>
  <c r="E62" i="12"/>
  <c r="Q14" i="13" s="1"/>
  <c r="D29" i="18"/>
  <c r="E14" i="18"/>
  <c r="Q11" i="19" s="1"/>
  <c r="S66" i="2"/>
  <c r="P68" i="2"/>
  <c r="D16" i="4"/>
  <c r="Q3" i="6" s="1"/>
  <c r="S100" i="2"/>
  <c r="R162" i="2"/>
  <c r="D41" i="16"/>
  <c r="E54" i="18"/>
  <c r="O14" i="19" s="1"/>
  <c r="P70" i="2"/>
  <c r="S78" i="2"/>
  <c r="P156" i="2"/>
  <c r="R24" i="2"/>
  <c r="R4" i="2"/>
  <c r="P88" i="2"/>
  <c r="P50" i="2"/>
  <c r="D40" i="4"/>
  <c r="Q6" i="6" s="1"/>
  <c r="D8" i="12"/>
  <c r="Q2" i="13" s="1"/>
  <c r="D20" i="12"/>
  <c r="O4" i="13" s="1"/>
  <c r="D28" i="12"/>
  <c r="O5" i="13" s="1"/>
  <c r="D40" i="12"/>
  <c r="Q6" i="13" s="1"/>
  <c r="D48" i="12"/>
  <c r="Q7" i="13" s="1"/>
  <c r="D56" i="12"/>
  <c r="Q8" i="13" s="1"/>
  <c r="D64" i="12"/>
  <c r="Q9" i="13" s="1"/>
  <c r="F26" i="18"/>
  <c r="Q16" i="19" s="1"/>
  <c r="F58" i="18"/>
  <c r="Q17" i="19" s="1"/>
  <c r="S68" i="2"/>
  <c r="P104" i="2"/>
  <c r="P136" i="2"/>
  <c r="D5" i="12"/>
  <c r="F26" i="16"/>
  <c r="Q16" i="17" s="1"/>
  <c r="F58" i="16"/>
  <c r="Q17" i="17" s="1"/>
  <c r="D40" i="18"/>
  <c r="Q6" i="19" s="1"/>
  <c r="D48" i="18"/>
  <c r="Q7" i="19" s="1"/>
  <c r="D56" i="18"/>
  <c r="Q8" i="19" s="1"/>
  <c r="Y142" i="2"/>
  <c r="W76" i="2"/>
  <c r="Y109" i="2"/>
  <c r="Y25" i="2"/>
  <c r="Y113" i="2"/>
  <c r="W59" i="2"/>
  <c r="W130" i="2"/>
  <c r="W98" i="2"/>
  <c r="W153" i="2"/>
  <c r="Y153" i="2"/>
  <c r="Y88" i="2"/>
  <c r="Y110" i="2"/>
  <c r="Y19" i="2"/>
  <c r="W56" i="2"/>
  <c r="W50" i="2"/>
  <c r="W151" i="2"/>
  <c r="Y247" i="2"/>
  <c r="W245" i="2"/>
  <c r="W303" i="2"/>
  <c r="Y165" i="2"/>
  <c r="Y150" i="2"/>
  <c r="Y68" i="2"/>
  <c r="Y15" i="2"/>
  <c r="Y90" i="2"/>
  <c r="Y121" i="2"/>
  <c r="W246" i="2"/>
  <c r="Y24" i="2"/>
  <c r="W17" i="2"/>
  <c r="W134" i="2"/>
  <c r="Y101" i="2"/>
  <c r="Y27" i="2"/>
  <c r="Y175" i="2"/>
  <c r="W176" i="2"/>
  <c r="Y216" i="2"/>
  <c r="W259" i="2"/>
  <c r="Y29" i="2"/>
  <c r="W202" i="2"/>
  <c r="Y277" i="2"/>
  <c r="W90" i="2"/>
  <c r="Y202" i="2"/>
  <c r="Y70" i="2"/>
  <c r="Y37" i="2"/>
  <c r="Y98" i="2"/>
  <c r="W100" i="2"/>
  <c r="W7" i="2"/>
  <c r="W25" i="2"/>
  <c r="Y50" i="2"/>
  <c r="W48" i="2"/>
  <c r="W58" i="2"/>
  <c r="W330" i="2"/>
  <c r="W27" i="2"/>
  <c r="W26" i="2"/>
  <c r="W287" i="2"/>
  <c r="W160" i="2"/>
  <c r="W37" i="2"/>
  <c r="W140" i="2"/>
  <c r="Y16" i="2"/>
  <c r="W122" i="2"/>
  <c r="W150" i="2"/>
  <c r="Y60" i="2"/>
  <c r="W68" i="2"/>
  <c r="W239" i="2"/>
  <c r="Y332" i="2"/>
  <c r="W16" i="2"/>
  <c r="Y71" i="2"/>
  <c r="W183" i="2"/>
  <c r="W281" i="2"/>
  <c r="Y51" i="2"/>
  <c r="W69" i="2"/>
  <c r="Y172" i="2"/>
  <c r="Y182" i="2"/>
  <c r="Y237" i="2"/>
  <c r="Y67" i="2"/>
  <c r="Y111" i="2"/>
  <c r="W235" i="2"/>
  <c r="W215" i="2"/>
  <c r="Y256" i="2"/>
  <c r="W310" i="2"/>
  <c r="W323" i="2"/>
  <c r="Y331" i="2"/>
  <c r="W332" i="2"/>
  <c r="W132" i="2"/>
  <c r="Y163" i="2"/>
  <c r="W164" i="2"/>
  <c r="Y130" i="2"/>
  <c r="W165" i="2"/>
  <c r="Y154" i="2"/>
  <c r="W195" i="2"/>
  <c r="Y196" i="2"/>
  <c r="Y244" i="2"/>
  <c r="W261" i="2"/>
  <c r="Y276" i="2"/>
  <c r="W142" i="2"/>
  <c r="Y79" i="2"/>
  <c r="Y26" i="2"/>
  <c r="W193" i="2"/>
  <c r="W205" i="2"/>
  <c r="Y206" i="2"/>
  <c r="Y227" i="2"/>
  <c r="W267" i="2"/>
  <c r="W4" i="2"/>
  <c r="Y151" i="2"/>
  <c r="Y162" i="2"/>
  <c r="Y140" i="2"/>
  <c r="W77" i="2"/>
  <c r="W67" i="2"/>
  <c r="W177" i="2"/>
  <c r="Y312" i="2"/>
  <c r="Y319" i="2"/>
  <c r="Y108" i="2"/>
  <c r="W79" i="2"/>
  <c r="W111" i="2"/>
  <c r="Y58" i="2"/>
  <c r="W110" i="2"/>
  <c r="Y14" i="2"/>
  <c r="W70" i="2"/>
  <c r="Y186" i="2"/>
  <c r="W203" i="2"/>
  <c r="W225" i="2"/>
  <c r="W226" i="2"/>
  <c r="W155" i="2"/>
  <c r="Y57" i="2"/>
  <c r="W120" i="2"/>
  <c r="Y257" i="2"/>
  <c r="W279" i="2"/>
  <c r="Y93" i="2"/>
  <c r="W88" i="2"/>
  <c r="G35" i="12"/>
  <c r="F11" i="12"/>
  <c r="D5" i="18"/>
  <c r="D4" i="18"/>
  <c r="O2" i="19" s="1"/>
  <c r="E6" i="18"/>
  <c r="O11" i="19" s="1"/>
  <c r="F10" i="18" s="1"/>
  <c r="O16" i="19" s="1"/>
  <c r="G18" i="18" s="1"/>
  <c r="O19" i="19" s="1"/>
  <c r="G34" i="18" s="1"/>
  <c r="F66" i="18" s="1"/>
  <c r="D19" i="19" s="1"/>
  <c r="G65" i="18" s="1"/>
  <c r="D37" i="12"/>
  <c r="D36" i="12"/>
  <c r="O6" i="13" s="1"/>
  <c r="D4" i="12"/>
  <c r="O2" i="13" s="1"/>
  <c r="D5" i="16"/>
  <c r="G19" i="16"/>
  <c r="G35" i="16"/>
  <c r="G66" i="16"/>
  <c r="G65" i="16"/>
  <c r="F10" i="16"/>
  <c r="O16" i="17" s="1"/>
  <c r="D4" i="16"/>
  <c r="O2" i="17" s="1"/>
  <c r="E39" i="16"/>
  <c r="E47" i="16"/>
  <c r="E55" i="16"/>
  <c r="E63" i="16"/>
  <c r="E7" i="16"/>
  <c r="E15" i="16"/>
  <c r="E23" i="16"/>
  <c r="E31" i="16"/>
  <c r="I146" i="2"/>
  <c r="S146" i="2" s="1"/>
  <c r="P142" i="2"/>
  <c r="D90" i="2"/>
  <c r="P90" i="2" s="1"/>
  <c r="R88" i="2"/>
  <c r="D122" i="2"/>
  <c r="S122" i="2" s="1"/>
  <c r="R118" i="2"/>
  <c r="G92" i="2"/>
  <c r="P92" i="2" s="1"/>
  <c r="R90" i="2"/>
  <c r="F152" i="2"/>
  <c r="R152" i="2" s="1"/>
  <c r="P150" i="2"/>
  <c r="D36" i="2"/>
  <c r="S36" i="2" s="1"/>
  <c r="R34" i="2"/>
  <c r="P56" i="2"/>
  <c r="F60" i="2"/>
  <c r="R60" i="2" s="1"/>
  <c r="R134" i="2"/>
  <c r="R198" i="2"/>
  <c r="R140" i="2"/>
  <c r="Y118" i="2"/>
  <c r="W99" i="2"/>
  <c r="F94" i="2"/>
  <c r="R94" i="2" s="1"/>
  <c r="R144" i="2"/>
  <c r="S150" i="2"/>
  <c r="Y192" i="2"/>
  <c r="Y195" i="2"/>
  <c r="W197" i="2"/>
  <c r="Y217" i="2"/>
  <c r="Y228" i="2"/>
  <c r="Y261" i="2"/>
  <c r="Y271" i="2"/>
  <c r="Y281" i="2"/>
  <c r="Y291" i="2"/>
  <c r="Y298" i="2"/>
  <c r="Y318" i="2"/>
  <c r="W51" i="2"/>
  <c r="P18" i="2"/>
  <c r="F30" i="2"/>
  <c r="R30" i="2" s="1"/>
  <c r="S124" i="2"/>
  <c r="R132" i="2"/>
  <c r="P14" i="2"/>
  <c r="P26" i="2"/>
  <c r="R164" i="2"/>
  <c r="Y194" i="2"/>
  <c r="Y197" i="2"/>
  <c r="W260" i="2"/>
  <c r="Y267" i="2"/>
  <c r="W280" i="2"/>
  <c r="Y287" i="2"/>
  <c r="Y300" i="2"/>
  <c r="Y313" i="2"/>
  <c r="Y333" i="2"/>
  <c r="R166" i="2"/>
  <c r="S202" i="2"/>
  <c r="R292" i="2"/>
  <c r="S104" i="2"/>
  <c r="S154" i="2"/>
  <c r="S102" i="2"/>
  <c r="R120" i="2"/>
  <c r="R136" i="2"/>
  <c r="R178" i="2"/>
  <c r="P182" i="2"/>
  <c r="R260" i="2"/>
  <c r="W266" i="2"/>
  <c r="Y270" i="2"/>
  <c r="W286" i="2"/>
  <c r="Y290" i="2"/>
  <c r="W312" i="2"/>
  <c r="Y80" i="2"/>
  <c r="P160" i="2"/>
  <c r="W144" i="2"/>
  <c r="Y34" i="2"/>
  <c r="W18" i="2"/>
  <c r="W135" i="2"/>
  <c r="Y38" i="2"/>
  <c r="P30" i="2"/>
  <c r="W47" i="2"/>
  <c r="W131" i="2"/>
  <c r="W309" i="2"/>
  <c r="P38" i="2"/>
  <c r="R62" i="2"/>
  <c r="R122" i="2"/>
  <c r="R58" i="2"/>
  <c r="P120" i="2"/>
  <c r="S120" i="2"/>
  <c r="Y76" i="2"/>
  <c r="Y17" i="2"/>
  <c r="Y132" i="2"/>
  <c r="R100" i="2"/>
  <c r="W268" i="2"/>
  <c r="W288" i="2"/>
  <c r="Y48" i="2"/>
  <c r="P162" i="2"/>
  <c r="Y59" i="2"/>
  <c r="W93" i="2"/>
  <c r="Y203" i="2"/>
  <c r="P266" i="2"/>
  <c r="P286" i="2"/>
  <c r="R14" i="2"/>
  <c r="P76" i="2"/>
  <c r="R6" i="2"/>
  <c r="R272" i="2"/>
  <c r="S76" i="2"/>
  <c r="P94" i="2"/>
  <c r="P130" i="2"/>
  <c r="Y143" i="2"/>
  <c r="W57" i="2"/>
  <c r="W162" i="2"/>
  <c r="Y160" i="2"/>
  <c r="D20" i="2"/>
  <c r="P20" i="2" s="1"/>
  <c r="Y8" i="2"/>
  <c r="Y174" i="2"/>
  <c r="Y176" i="2"/>
  <c r="W182" i="2"/>
  <c r="Y183" i="2"/>
  <c r="W185" i="2"/>
  <c r="W219" i="2"/>
  <c r="R304" i="2"/>
  <c r="R324" i="2"/>
  <c r="R322" i="2"/>
  <c r="R330" i="2"/>
  <c r="Y4" i="2"/>
  <c r="W9" i="2"/>
  <c r="Y6" i="2"/>
  <c r="S304" i="2"/>
  <c r="P304" i="2"/>
  <c r="P312" i="2"/>
  <c r="S324" i="2"/>
  <c r="P324" i="2"/>
  <c r="R334" i="2"/>
  <c r="P332" i="2"/>
  <c r="P300" i="2"/>
  <c r="R314" i="2"/>
  <c r="P320" i="2"/>
  <c r="S334" i="2"/>
  <c r="P334" i="2"/>
  <c r="D330" i="2"/>
  <c r="R328" i="2"/>
  <c r="S328" i="2"/>
  <c r="P302" i="2"/>
  <c r="S302" i="2"/>
  <c r="S314" i="2"/>
  <c r="P314" i="2"/>
  <c r="D310" i="2"/>
  <c r="R308" i="2"/>
  <c r="S308" i="2"/>
  <c r="P322" i="2"/>
  <c r="S322" i="2"/>
  <c r="F300" i="2"/>
  <c r="R300" i="2" s="1"/>
  <c r="S298" i="2"/>
  <c r="P298" i="2"/>
  <c r="R302" i="2"/>
  <c r="R310" i="2"/>
  <c r="F320" i="2"/>
  <c r="R320" i="2" s="1"/>
  <c r="S318" i="2"/>
  <c r="P318" i="2"/>
  <c r="W302" i="2"/>
  <c r="Y303" i="2"/>
  <c r="W308" i="2"/>
  <c r="Y309" i="2"/>
  <c r="W322" i="2"/>
  <c r="Y323" i="2"/>
  <c r="W328" i="2"/>
  <c r="Y329" i="2"/>
  <c r="Y302" i="2"/>
  <c r="Y322" i="2"/>
  <c r="F312" i="2"/>
  <c r="R312" i="2" s="1"/>
  <c r="R318" i="2"/>
  <c r="F332" i="2"/>
  <c r="R332" i="2" s="1"/>
  <c r="R298" i="2"/>
  <c r="W299" i="2"/>
  <c r="Y310" i="2"/>
  <c r="W319" i="2"/>
  <c r="Y330" i="2"/>
  <c r="W298" i="2"/>
  <c r="W318" i="2"/>
  <c r="F258" i="2"/>
  <c r="R258" i="2" s="1"/>
  <c r="S256" i="2"/>
  <c r="P256" i="2"/>
  <c r="S262" i="2"/>
  <c r="P262" i="2"/>
  <c r="D258" i="2"/>
  <c r="R256" i="2"/>
  <c r="S272" i="2"/>
  <c r="P272" i="2"/>
  <c r="P270" i="2"/>
  <c r="P282" i="2"/>
  <c r="S282" i="2"/>
  <c r="D278" i="2"/>
  <c r="R276" i="2"/>
  <c r="S292" i="2"/>
  <c r="P292" i="2"/>
  <c r="R280" i="2"/>
  <c r="P260" i="2"/>
  <c r="S260" i="2"/>
  <c r="D268" i="2"/>
  <c r="R266" i="2"/>
  <c r="S266" i="2"/>
  <c r="P280" i="2"/>
  <c r="S280" i="2"/>
  <c r="D288" i="2"/>
  <c r="R286" i="2"/>
  <c r="S286" i="2"/>
  <c r="F278" i="2"/>
  <c r="R278" i="2" s="1"/>
  <c r="S276" i="2"/>
  <c r="P276" i="2"/>
  <c r="P290" i="2"/>
  <c r="R262" i="2"/>
  <c r="R282" i="2"/>
  <c r="Y260" i="2"/>
  <c r="Y280" i="2"/>
  <c r="Y269" i="2"/>
  <c r="F270" i="2"/>
  <c r="R270" i="2" s="1"/>
  <c r="Y289" i="2"/>
  <c r="F290" i="2"/>
  <c r="R290" i="2" s="1"/>
  <c r="W257" i="2"/>
  <c r="Y268" i="2"/>
  <c r="W277" i="2"/>
  <c r="Y288" i="2"/>
  <c r="S240" i="2"/>
  <c r="P240" i="2"/>
  <c r="P216" i="2"/>
  <c r="R250" i="2"/>
  <c r="P244" i="2"/>
  <c r="F246" i="2"/>
  <c r="R246" i="2" s="1"/>
  <c r="S244" i="2"/>
  <c r="R220" i="2"/>
  <c r="R218" i="2"/>
  <c r="P238" i="2"/>
  <c r="S238" i="2"/>
  <c r="F216" i="2"/>
  <c r="R216" i="2" s="1"/>
  <c r="S214" i="2"/>
  <c r="P214" i="2"/>
  <c r="S226" i="2"/>
  <c r="P226" i="2"/>
  <c r="R240" i="2"/>
  <c r="R238" i="2"/>
  <c r="S250" i="2"/>
  <c r="P250" i="2"/>
  <c r="S248" i="2"/>
  <c r="P248" i="2"/>
  <c r="P218" i="2"/>
  <c r="S218" i="2"/>
  <c r="R228" i="2"/>
  <c r="P224" i="2"/>
  <c r="S224" i="2"/>
  <c r="F226" i="2"/>
  <c r="R226" i="2" s="1"/>
  <c r="F236" i="2"/>
  <c r="R236" i="2" s="1"/>
  <c r="S234" i="2"/>
  <c r="P234" i="2"/>
  <c r="P246" i="2"/>
  <c r="S220" i="2"/>
  <c r="P220" i="2"/>
  <c r="S230" i="2"/>
  <c r="P230" i="2"/>
  <c r="S228" i="2"/>
  <c r="P228" i="2"/>
  <c r="P236" i="2"/>
  <c r="Y219" i="2"/>
  <c r="W224" i="2"/>
  <c r="Y225" i="2"/>
  <c r="Y239" i="2"/>
  <c r="W244" i="2"/>
  <c r="Y245" i="2"/>
  <c r="Y218" i="2"/>
  <c r="W227" i="2"/>
  <c r="Y238" i="2"/>
  <c r="W247" i="2"/>
  <c r="R214" i="2"/>
  <c r="R234" i="2"/>
  <c r="Y226" i="2"/>
  <c r="Y246" i="2"/>
  <c r="W214" i="2"/>
  <c r="W234" i="2"/>
  <c r="Y234" i="2"/>
  <c r="Y214" i="2"/>
  <c r="R224" i="2"/>
  <c r="R244" i="2"/>
  <c r="W175" i="2"/>
  <c r="Y177" i="2"/>
  <c r="S198" i="2"/>
  <c r="P198" i="2"/>
  <c r="D194" i="2"/>
  <c r="R192" i="2"/>
  <c r="P196" i="2"/>
  <c r="S196" i="2"/>
  <c r="S208" i="2"/>
  <c r="R208" i="2"/>
  <c r="F174" i="2"/>
  <c r="R174" i="2" s="1"/>
  <c r="P172" i="2"/>
  <c r="S172" i="2"/>
  <c r="P186" i="2"/>
  <c r="R204" i="2"/>
  <c r="R196" i="2"/>
  <c r="P178" i="2"/>
  <c r="S178" i="2"/>
  <c r="D174" i="2"/>
  <c r="R172" i="2"/>
  <c r="P176" i="2"/>
  <c r="S176" i="2"/>
  <c r="R184" i="2"/>
  <c r="R176" i="2"/>
  <c r="P204" i="2"/>
  <c r="S204" i="2"/>
  <c r="R188" i="2"/>
  <c r="P208" i="2"/>
  <c r="S184" i="2"/>
  <c r="P184" i="2"/>
  <c r="S188" i="2"/>
  <c r="P188" i="2"/>
  <c r="F194" i="2"/>
  <c r="R194" i="2" s="1"/>
  <c r="S192" i="2"/>
  <c r="P192" i="2"/>
  <c r="P206" i="2"/>
  <c r="S182" i="2"/>
  <c r="Y185" i="2"/>
  <c r="Y205" i="2"/>
  <c r="F206" i="2"/>
  <c r="R206" i="2" s="1"/>
  <c r="Y184" i="2"/>
  <c r="Y204" i="2"/>
  <c r="F186" i="2"/>
  <c r="R186" i="2" s="1"/>
  <c r="P202" i="2"/>
  <c r="R182" i="2"/>
  <c r="R202" i="2"/>
  <c r="J72" i="2"/>
  <c r="S72" i="2" s="1"/>
  <c r="R70" i="2"/>
  <c r="R92" i="2"/>
  <c r="P144" i="2"/>
  <c r="S144" i="2"/>
  <c r="S134" i="2"/>
  <c r="S10" i="2"/>
  <c r="R10" i="2"/>
  <c r="I40" i="2"/>
  <c r="I82" i="2"/>
  <c r="R82" i="2" s="1"/>
  <c r="P78" i="2"/>
  <c r="P48" i="2"/>
  <c r="I52" i="2"/>
  <c r="R52" i="2" s="1"/>
  <c r="P6" i="2"/>
  <c r="S6" i="2"/>
  <c r="R8" i="2"/>
  <c r="S70" i="2"/>
  <c r="S112" i="2"/>
  <c r="R112" i="2"/>
  <c r="R104" i="2"/>
  <c r="G80" i="2"/>
  <c r="P80" i="2" s="1"/>
  <c r="R78" i="2"/>
  <c r="L114" i="2"/>
  <c r="R114" i="2" s="1"/>
  <c r="P112" i="2"/>
  <c r="P132" i="2"/>
  <c r="S132" i="2"/>
  <c r="P16" i="2"/>
  <c r="S16" i="2"/>
  <c r="I20" i="2"/>
  <c r="R20" i="2" s="1"/>
  <c r="F40" i="2"/>
  <c r="P34" i="2"/>
  <c r="S34" i="2"/>
  <c r="P62" i="2"/>
  <c r="S62" i="2"/>
  <c r="R80" i="2"/>
  <c r="F110" i="2"/>
  <c r="P108" i="2"/>
  <c r="S108" i="2"/>
  <c r="R56" i="2"/>
  <c r="S56" i="2"/>
  <c r="D58" i="2"/>
  <c r="P10" i="2"/>
  <c r="P52" i="2"/>
  <c r="R26" i="2"/>
  <c r="G28" i="2"/>
  <c r="P28" i="2" s="1"/>
  <c r="R130" i="2"/>
  <c r="D12" i="4"/>
  <c r="O3" i="6" s="1"/>
  <c r="E14" i="4" s="1"/>
  <c r="Q11" i="6" s="1"/>
  <c r="S4" i="2"/>
  <c r="R124" i="2"/>
  <c r="W103" i="2"/>
  <c r="Y100" i="2"/>
  <c r="G19" i="4"/>
  <c r="R50" i="2"/>
  <c r="R36" i="2"/>
  <c r="G164" i="2"/>
  <c r="P164" i="2" s="1"/>
  <c r="R16" i="2"/>
  <c r="P46" i="2"/>
  <c r="S130" i="2"/>
  <c r="P4" i="2"/>
  <c r="P118" i="2"/>
  <c r="E31" i="4"/>
  <c r="S14" i="2"/>
  <c r="S38" i="2"/>
  <c r="P98" i="2"/>
  <c r="R108" i="2"/>
  <c r="S98" i="2"/>
  <c r="F18" i="2"/>
  <c r="S118" i="2"/>
  <c r="D20" i="4"/>
  <c r="O4" i="6" s="1"/>
  <c r="R38" i="2"/>
  <c r="P60" i="2"/>
  <c r="P102" i="2"/>
  <c r="S140" i="2"/>
  <c r="R48" i="2"/>
  <c r="S46" i="2"/>
  <c r="P100" i="2"/>
  <c r="S142" i="2"/>
  <c r="P134" i="2"/>
  <c r="E30" i="4"/>
  <c r="Q12" i="6" s="1"/>
  <c r="R160" i="2"/>
  <c r="W112" i="2"/>
  <c r="Y7" i="2"/>
  <c r="W8" i="2"/>
  <c r="S50" i="2"/>
  <c r="R76" i="2"/>
  <c r="S166" i="2"/>
  <c r="S156" i="2"/>
  <c r="S26" i="2"/>
  <c r="S162" i="2"/>
  <c r="P114" i="2"/>
  <c r="S136" i="2"/>
  <c r="P140" i="2"/>
  <c r="R46" i="2"/>
  <c r="S88" i="2"/>
  <c r="S24" i="2"/>
  <c r="S48" i="2"/>
  <c r="R150" i="2"/>
  <c r="R98" i="2"/>
  <c r="R68" i="2"/>
  <c r="W92" i="2"/>
  <c r="W89" i="2"/>
  <c r="G34" i="4"/>
  <c r="F64" i="16" s="1"/>
  <c r="B19" i="17" s="1"/>
  <c r="S160" i="2"/>
  <c r="P8" i="2"/>
  <c r="R66" i="2"/>
  <c r="P110" i="2"/>
  <c r="P154" i="2"/>
  <c r="R156" i="2"/>
  <c r="W39" i="2"/>
  <c r="Y35" i="2"/>
  <c r="W81" i="2"/>
  <c r="Y77" i="2"/>
  <c r="D152" i="2"/>
  <c r="R72" i="2"/>
  <c r="S300" i="2" l="1"/>
  <c r="S52" i="2"/>
  <c r="E22" i="23"/>
  <c r="O8" i="24" s="1"/>
  <c r="F26" i="23" s="1"/>
  <c r="Q10" i="24" s="1"/>
  <c r="E30" i="21"/>
  <c r="Q8" i="22" s="1"/>
  <c r="F26" i="21" s="1"/>
  <c r="Q10" i="22" s="1"/>
  <c r="E14" i="23"/>
  <c r="Q7" i="24" s="1"/>
  <c r="F10" i="23" s="1"/>
  <c r="O10" i="24" s="1"/>
  <c r="E14" i="21"/>
  <c r="Q7" i="22" s="1"/>
  <c r="F10" i="21" s="1"/>
  <c r="O10" i="22" s="1"/>
  <c r="G18" i="21" s="1"/>
  <c r="P122" i="2"/>
  <c r="E6" i="4"/>
  <c r="O11" i="6" s="1"/>
  <c r="E22" i="21"/>
  <c r="O8" i="22" s="1"/>
  <c r="S270" i="2"/>
  <c r="S60" i="2"/>
  <c r="E6" i="12"/>
  <c r="O11" i="13" s="1"/>
  <c r="F10" i="12" s="1"/>
  <c r="O16" i="13" s="1"/>
  <c r="G18" i="12" s="1"/>
  <c r="O19" i="13" s="1"/>
  <c r="G34" i="12" s="1"/>
  <c r="F64" i="18" s="1"/>
  <c r="B19" i="19" s="1"/>
  <c r="S90" i="2"/>
  <c r="S20" i="2"/>
  <c r="P36" i="2"/>
  <c r="S94" i="2"/>
  <c r="R146" i="2"/>
  <c r="S82" i="2"/>
  <c r="S312" i="2"/>
  <c r="P72" i="2"/>
  <c r="S114" i="2"/>
  <c r="S216" i="2"/>
  <c r="S30" i="2"/>
  <c r="S206" i="2"/>
  <c r="S92" i="2"/>
  <c r="S236" i="2"/>
  <c r="S246" i="2"/>
  <c r="S332" i="2"/>
  <c r="S164" i="2"/>
  <c r="S310" i="2"/>
  <c r="P310" i="2"/>
  <c r="S320" i="2"/>
  <c r="S330" i="2"/>
  <c r="P330" i="2"/>
  <c r="P288" i="2"/>
  <c r="S288" i="2"/>
  <c r="S290" i="2"/>
  <c r="S258" i="2"/>
  <c r="P258" i="2"/>
  <c r="S278" i="2"/>
  <c r="P278" i="2"/>
  <c r="S268" i="2"/>
  <c r="P268" i="2"/>
  <c r="S194" i="2"/>
  <c r="P194" i="2"/>
  <c r="S186" i="2"/>
  <c r="S174" i="2"/>
  <c r="P174" i="2"/>
  <c r="P58" i="2"/>
  <c r="S58" i="2"/>
  <c r="R18" i="2"/>
  <c r="S18" i="2"/>
  <c r="R110" i="2"/>
  <c r="S110" i="2"/>
  <c r="S80" i="2"/>
  <c r="S28" i="2"/>
  <c r="R40" i="2"/>
  <c r="S40" i="2"/>
  <c r="S152" i="2"/>
  <c r="P152" i="2"/>
  <c r="G18" i="23" l="1"/>
  <c r="F10" i="4"/>
  <c r="O16" i="6" s="1"/>
</calcChain>
</file>

<file path=xl/sharedStrings.xml><?xml version="1.0" encoding="utf-8"?>
<sst xmlns="http://schemas.openxmlformats.org/spreadsheetml/2006/main" count="1902" uniqueCount="251">
  <si>
    <t>oddíl</t>
  </si>
  <si>
    <t>ročník</t>
  </si>
  <si>
    <t>los</t>
  </si>
  <si>
    <t>skupina A</t>
  </si>
  <si>
    <t>skóre</t>
  </si>
  <si>
    <t>body</t>
  </si>
  <si>
    <t>pořadí</t>
  </si>
  <si>
    <t>:</t>
  </si>
  <si>
    <t>příjmení</t>
  </si>
  <si>
    <t>žebříček</t>
  </si>
  <si>
    <t>-</t>
  </si>
  <si>
    <t>skupina B</t>
  </si>
  <si>
    <t>skupina C</t>
  </si>
  <si>
    <t>skupina D</t>
  </si>
  <si>
    <t>skupina E</t>
  </si>
  <si>
    <t>skupina F</t>
  </si>
  <si>
    <t>skupina G</t>
  </si>
  <si>
    <t>skupina H</t>
  </si>
  <si>
    <t>skupina I</t>
  </si>
  <si>
    <t>skupina J</t>
  </si>
  <si>
    <t>skupina K</t>
  </si>
  <si>
    <t>skupina L</t>
  </si>
  <si>
    <t>1. kolo</t>
  </si>
  <si>
    <t>2. kolo</t>
  </si>
  <si>
    <t>3. kolo</t>
  </si>
  <si>
    <t>4. kolo</t>
  </si>
  <si>
    <t>5. kolo</t>
  </si>
  <si>
    <t>název turnaje:</t>
  </si>
  <si>
    <t>hráč č1</t>
  </si>
  <si>
    <t>hráč č.2</t>
  </si>
  <si>
    <t>sada 1</t>
  </si>
  <si>
    <t>sada 2</t>
  </si>
  <si>
    <t>sada 3</t>
  </si>
  <si>
    <t>sada 4</t>
  </si>
  <si>
    <t>sada 5</t>
  </si>
  <si>
    <t>Celkem zápas</t>
  </si>
  <si>
    <t>Rozhodčí:</t>
  </si>
  <si>
    <t>Vítěz:</t>
  </si>
  <si>
    <t>skupina M</t>
  </si>
  <si>
    <t>skupina N</t>
  </si>
  <si>
    <t>skupina O</t>
  </si>
  <si>
    <t>skupina P</t>
  </si>
  <si>
    <t>skupina Q</t>
  </si>
  <si>
    <t>skupina R</t>
  </si>
  <si>
    <t>skupina S</t>
  </si>
  <si>
    <t>skupina T</t>
  </si>
  <si>
    <t>skupina U</t>
  </si>
  <si>
    <t>skupina W</t>
  </si>
  <si>
    <t>skupina V</t>
  </si>
  <si>
    <t>skupina X</t>
  </si>
  <si>
    <t>skupina Y</t>
  </si>
  <si>
    <t>skupina Z</t>
  </si>
  <si>
    <t>skupina AA</t>
  </si>
  <si>
    <t>skupina BB</t>
  </si>
  <si>
    <t>skupina CC</t>
  </si>
  <si>
    <t>skupina DD</t>
  </si>
  <si>
    <t>skupina EE</t>
  </si>
  <si>
    <t>skupina FF</t>
  </si>
  <si>
    <t>finále 64</t>
  </si>
  <si>
    <t>FINÁLE</t>
  </si>
  <si>
    <t>FINÁLE - ÚTĚCHA</t>
  </si>
  <si>
    <t>skupina/kolo</t>
  </si>
  <si>
    <t xml:space="preserve">Okna vyplněná touto barvou doplňte ručně. </t>
  </si>
  <si>
    <t>st.č.</t>
  </si>
  <si>
    <t>Okna vyplněná touto barvou můžete použít pro tisk zápisu. Jsou to startovní čísla, která překopírujete do listu zápis.</t>
  </si>
  <si>
    <t>Pokud nepoužijete, můžete startovní čísla zapsat v listu zápis ručně.</t>
  </si>
  <si>
    <t>V případě skreče zapište do setů 3:0 nebo 0:3 a wo doplňte do příslušného pavouka pod okno, ve kterém je ten skrečovaný výsledek.</t>
  </si>
  <si>
    <t>V případě skreče ve skupině postupujete stejně, jenom wo zapíšete místo míčků a ve výsledné tabulce přepíšete body.</t>
  </si>
  <si>
    <t xml:space="preserve">Doporučuji uložit si prázdný soubor a pro turnaj použít jeho čistou kopii. </t>
  </si>
  <si>
    <t>BTM B - U13 - 1.stupeň turnaj B</t>
  </si>
  <si>
    <t>finále</t>
  </si>
  <si>
    <t>Pokud v některém pavouku chybí hráč, posunete ho do dalšího kola přepsáním setů. Stačí 1:0 nebo 0:1. Sety v pavouku pak můžete vymazat.</t>
  </si>
  <si>
    <t>SKST Hodonín</t>
  </si>
  <si>
    <t>KST Blansko</t>
  </si>
  <si>
    <t>TJ Mikulčice</t>
  </si>
  <si>
    <t>MSK Břeclav</t>
  </si>
  <si>
    <t>Sokol Brno I</t>
  </si>
  <si>
    <t>Sokol Vracov</t>
  </si>
  <si>
    <t xml:space="preserve"> (1)  stůl číslo:</t>
  </si>
  <si>
    <t xml:space="preserve"> (2)   stůl číslo:</t>
  </si>
  <si>
    <t xml:space="preserve"> (3)   stůl číslo:</t>
  </si>
  <si>
    <t xml:space="preserve"> (4)  stůl číslo:</t>
  </si>
  <si>
    <t xml:space="preserve"> (5)   stůl číslo:</t>
  </si>
  <si>
    <t xml:space="preserve"> (6)  stůl číslo:</t>
  </si>
  <si>
    <t>KST Vyškov</t>
  </si>
  <si>
    <t>TTC MS Brno</t>
  </si>
  <si>
    <t>KST Sokol Znojmo - Orel Únanov</t>
  </si>
  <si>
    <t>STK Zbraslavec</t>
  </si>
  <si>
    <t>KST Olomouc</t>
  </si>
  <si>
    <t>Pořadí</t>
  </si>
  <si>
    <t>ID hráče</t>
  </si>
  <si>
    <t>Jméno hráče</t>
  </si>
  <si>
    <t>Nar.</t>
  </si>
  <si>
    <t>Oddíl</t>
  </si>
  <si>
    <t>Okres</t>
  </si>
  <si>
    <t>Hodonín</t>
  </si>
  <si>
    <t>Strážnice</t>
  </si>
  <si>
    <t>Hustopeče</t>
  </si>
  <si>
    <t>Celkem</t>
  </si>
  <si>
    <t>TJ Jiskra Strážnice</t>
  </si>
  <si>
    <t>HO</t>
  </si>
  <si>
    <t>BK</t>
  </si>
  <si>
    <t>VY</t>
  </si>
  <si>
    <t>BM</t>
  </si>
  <si>
    <t>BV</t>
  </si>
  <si>
    <t>ZN</t>
  </si>
  <si>
    <t>MK Řeznovice</t>
  </si>
  <si>
    <t>BO</t>
  </si>
  <si>
    <t>Brno</t>
  </si>
  <si>
    <t>KST FOSFA LVA</t>
  </si>
  <si>
    <t>KST Prace</t>
  </si>
  <si>
    <t>Křepelová Kamila</t>
  </si>
  <si>
    <t>Název turnaje</t>
  </si>
  <si>
    <t>Nasazení A</t>
  </si>
  <si>
    <t>Nasazení</t>
  </si>
  <si>
    <t>Pro tisk zápisů</t>
  </si>
  <si>
    <t>Když použijete starou kopii s turnajem, je velmi pravděpodobné, že některé vzorce a ohraničení už jsou vymazané z důvodu skrečí apod.</t>
  </si>
  <si>
    <t>Ráječko</t>
  </si>
  <si>
    <t>ŽT</t>
  </si>
  <si>
    <t>FOSFA LVA</t>
  </si>
  <si>
    <t>MS Brno</t>
  </si>
  <si>
    <t>A</t>
  </si>
  <si>
    <t>Solfronková Ema</t>
  </si>
  <si>
    <t>B</t>
  </si>
  <si>
    <t>BTM B - U11</t>
  </si>
  <si>
    <t>Šimon Samuel</t>
  </si>
  <si>
    <t>Kmenta Josef</t>
  </si>
  <si>
    <t>Pilitowská Ela</t>
  </si>
  <si>
    <t>Straková Adéla</t>
  </si>
  <si>
    <t>Pantlík Daniel</t>
  </si>
  <si>
    <t>Tomeček Richard</t>
  </si>
  <si>
    <t>Omelka Marek</t>
  </si>
  <si>
    <t>Klašková Alžběta</t>
  </si>
  <si>
    <t>Ides Samuel</t>
  </si>
  <si>
    <t>Plotzer Robin</t>
  </si>
  <si>
    <t>Spěvák Šimon</t>
  </si>
  <si>
    <t>Hasoňová Jana</t>
  </si>
  <si>
    <t>Novák Šimon</t>
  </si>
  <si>
    <t>Řezníček Filip</t>
  </si>
  <si>
    <t>Maradová Eliška</t>
  </si>
  <si>
    <t>Hrdličková Veronika</t>
  </si>
  <si>
    <t>Svobodová Kristýna</t>
  </si>
  <si>
    <t>Látal Jan</t>
  </si>
  <si>
    <t>Vranka Zachariáš</t>
  </si>
  <si>
    <t>Krupková Klaudie</t>
  </si>
  <si>
    <t>Trcala Dan</t>
  </si>
  <si>
    <t>Stavinohová Tereza</t>
  </si>
  <si>
    <t>Šimon Matěj</t>
  </si>
  <si>
    <t>Hojač Hugo</t>
  </si>
  <si>
    <t>Zouharová Beáta</t>
  </si>
  <si>
    <t>Těšík Radek</t>
  </si>
  <si>
    <t>Kurka Matěj</t>
  </si>
  <si>
    <t>Šnábl Josef</t>
  </si>
  <si>
    <t>Mikulčíková Michaela</t>
  </si>
  <si>
    <t>Hlávka Jakub</t>
  </si>
  <si>
    <t>Trcala Simon</t>
  </si>
  <si>
    <t>Halenár Richard</t>
  </si>
  <si>
    <t>Adamová Adéla</t>
  </si>
  <si>
    <t>Beneš Jan</t>
  </si>
  <si>
    <t>Kramář Matěj</t>
  </si>
  <si>
    <t>Mráz Eduard</t>
  </si>
  <si>
    <t>Kottman Oskar</t>
  </si>
  <si>
    <t>Krouželová Linda</t>
  </si>
  <si>
    <t>Matoušek Šimon</t>
  </si>
  <si>
    <t>Veselá Liliana</t>
  </si>
  <si>
    <t>Vlast Ježov</t>
  </si>
  <si>
    <t>Jiskra Strážnice</t>
  </si>
  <si>
    <t>SK Přerov</t>
  </si>
  <si>
    <t>Sokol Znojmo-Orel Únanov</t>
  </si>
  <si>
    <t>TJ Sokol Ondratice</t>
  </si>
  <si>
    <t>Sokol Židenice</t>
  </si>
  <si>
    <t>58,5</t>
  </si>
  <si>
    <t>NASAZOVACÍ ŽEBŘÍČEK NEJMLADŠÍHO ŽACTVA 2024 - 2025 (U11)</t>
  </si>
  <si>
    <t>R - Nml.ž.</t>
  </si>
  <si>
    <t>Lednice</t>
  </si>
  <si>
    <t>Vracov</t>
  </si>
  <si>
    <t>Cupáková Bára</t>
  </si>
  <si>
    <t>0</t>
  </si>
  <si>
    <t>Voráč Pavel</t>
  </si>
  <si>
    <t>Peťura Patrik</t>
  </si>
  <si>
    <t>Kotásková Julie</t>
  </si>
  <si>
    <t>Šlampová Lucie</t>
  </si>
  <si>
    <t>Kapitán Martin</t>
  </si>
  <si>
    <t>Luhan Adam</t>
  </si>
  <si>
    <t>Piškula Jakub</t>
  </si>
  <si>
    <t>Žilková Elen</t>
  </si>
  <si>
    <t>Sýkora Šebestián</t>
  </si>
  <si>
    <t>Marek František</t>
  </si>
  <si>
    <t>Bravencová Karolína</t>
  </si>
  <si>
    <t>Sokol Josefov</t>
  </si>
  <si>
    <t>Mikulčík Adam</t>
  </si>
  <si>
    <t>Kovanič Martin</t>
  </si>
  <si>
    <t>Záviška Jan</t>
  </si>
  <si>
    <t>Blažek Dominik</t>
  </si>
  <si>
    <t>Kuklínková Timea</t>
  </si>
  <si>
    <t>Bravenec Štěpán</t>
  </si>
  <si>
    <t>Jindrová Natálie</t>
  </si>
  <si>
    <t>Haumerová Sofie</t>
  </si>
  <si>
    <t>SK Březí</t>
  </si>
  <si>
    <t>Šácha Šimon</t>
  </si>
  <si>
    <t>Klvač Vojtěch</t>
  </si>
  <si>
    <t>Juráček Michal</t>
  </si>
  <si>
    <t>Šácha Štěpán</t>
  </si>
  <si>
    <t>Pohanka Samuel</t>
  </si>
  <si>
    <t>Uher Richard</t>
  </si>
  <si>
    <t>Dvořáček Martin</t>
  </si>
  <si>
    <t>Hess Matyáš</t>
  </si>
  <si>
    <t>Kříž Samuel</t>
  </si>
  <si>
    <t>Konkolová Laura</t>
  </si>
  <si>
    <t>TJ Sokol Rousínovec</t>
  </si>
  <si>
    <t>Bravencová Tereza</t>
  </si>
  <si>
    <t>Hícová Lucia</t>
  </si>
  <si>
    <t>Růžičková Sofie</t>
  </si>
  <si>
    <t>Filoniuk Jaroslav</t>
  </si>
  <si>
    <t>Jalový Jakub</t>
  </si>
  <si>
    <t>Stanek Peter</t>
  </si>
  <si>
    <t>Ráječko 23.03.2025</t>
  </si>
  <si>
    <t>2014</t>
  </si>
  <si>
    <t>Ides Samuel Hugo</t>
  </si>
  <si>
    <t>5</t>
  </si>
  <si>
    <t>3</t>
  </si>
  <si>
    <t>2</t>
  </si>
  <si>
    <t>7</t>
  </si>
  <si>
    <t>4</t>
  </si>
  <si>
    <t>6</t>
  </si>
  <si>
    <t>-8</t>
  </si>
  <si>
    <t>9</t>
  </si>
  <si>
    <t>-6</t>
  </si>
  <si>
    <t>-3</t>
  </si>
  <si>
    <t>-2</t>
  </si>
  <si>
    <t>1</t>
  </si>
  <si>
    <t>-7</t>
  </si>
  <si>
    <t>-9</t>
  </si>
  <si>
    <t>8</t>
  </si>
  <si>
    <t>-5</t>
  </si>
  <si>
    <t>-4</t>
  </si>
  <si>
    <t>-0</t>
  </si>
  <si>
    <t>-10</t>
  </si>
  <si>
    <t>13</t>
  </si>
  <si>
    <t>10</t>
  </si>
  <si>
    <t>11</t>
  </si>
  <si>
    <t>14</t>
  </si>
  <si>
    <t>-11</t>
  </si>
  <si>
    <t>1.</t>
  </si>
  <si>
    <t>2.</t>
  </si>
  <si>
    <t>3.</t>
  </si>
  <si>
    <t>4.</t>
  </si>
  <si>
    <t>12</t>
  </si>
  <si>
    <t>-12</t>
  </si>
  <si>
    <t>-1</t>
  </si>
  <si>
    <t>Finále A</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</si>
</sst>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CE"/>
      <charset val="238"/>
    </font>
    <font>
      <b/>
      <sz val="10"/>
      <name val="Times New Roman CE"/>
      <family val="1"/>
      <charset val="238"/>
    </font>
    <font>
      <sz val="10"/>
      <name val="Times New Roman CE"/>
      <family val="1"/>
      <charset val="238"/>
    </font>
    <font>
      <sz val="10"/>
      <color indexed="8"/>
      <name val="Times New Roman CE"/>
      <family val="1"/>
      <charset val="238"/>
    </font>
    <font>
      <b/>
      <sz val="10"/>
      <color indexed="8"/>
      <name val="Times New Roman CE"/>
      <family val="1"/>
      <charset val="238"/>
    </font>
    <font>
      <sz val="20"/>
      <name val="Times New Roman CE"/>
      <family val="1"/>
      <charset val="238"/>
    </font>
    <font>
      <sz val="20"/>
      <name val="Arial CE"/>
      <charset val="238"/>
    </font>
    <font>
      <b/>
      <sz val="10"/>
      <name val="Arial CE"/>
      <charset val="238"/>
    </font>
    <font>
      <sz val="8"/>
      <name val="Times New Roman CE"/>
      <family val="1"/>
      <charset val="238"/>
    </font>
    <font>
      <b/>
      <sz val="10"/>
      <color indexed="10"/>
      <name val="Arial CE"/>
      <family val="2"/>
      <charset val="238"/>
    </font>
    <font>
      <b/>
      <sz val="10"/>
      <color indexed="10"/>
      <name val="Times New Roman CE"/>
      <family val="1"/>
      <charset val="238"/>
    </font>
    <font>
      <b/>
      <sz val="20"/>
      <name val="Times New Roman CE"/>
      <family val="1"/>
      <charset val="238"/>
    </font>
    <font>
      <b/>
      <sz val="12"/>
      <name val="Times New Roman CE"/>
      <family val="1"/>
      <charset val="238"/>
    </font>
    <font>
      <sz val="10"/>
      <color theme="1"/>
      <name val="Arial CE"/>
      <charset val="238"/>
    </font>
    <font>
      <b/>
      <sz val="16"/>
      <name val="Times New Roman CE"/>
      <family val="1"/>
      <charset val="238"/>
    </font>
    <font>
      <b/>
      <sz val="16"/>
      <name val="Arial CE"/>
      <charset val="238"/>
    </font>
    <font>
      <sz val="10"/>
      <name val="Arial"/>
      <family val="2"/>
      <charset val="238"/>
    </font>
    <font>
      <sz val="10"/>
      <name val="Arial CE"/>
      <charset val="238"/>
    </font>
    <font>
      <b/>
      <sz val="10"/>
      <name val="Arial"/>
      <family val="2"/>
      <charset val="238"/>
    </font>
    <font>
      <b/>
      <sz val="12"/>
      <name val="Arial"/>
      <family val="2"/>
      <charset val="238"/>
    </font>
    <font>
      <sz val="10"/>
      <color rgb="FFFF0000"/>
      <name val="Arial"/>
      <family val="2"/>
      <charset val="238"/>
    </font>
    <font>
      <b/>
      <sz val="10"/>
      <color rgb="FFFF0000"/>
      <name val="Arial"/>
      <family val="2"/>
      <charset val="238"/>
    </font>
    <font>
      <b/>
      <sz val="10"/>
      <name val="Arial CE"/>
      <family val="2"/>
      <charset val="238"/>
    </font>
    <font>
      <sz val="10"/>
      <color rgb="FF00B0F0"/>
      <name val="Arial"/>
      <family val="2"/>
      <charset val="238"/>
    </font>
    <font>
      <b/>
      <sz val="10"/>
      <color rgb="FF00B0F0"/>
      <name val="Arial"/>
      <family val="2"/>
      <charset val="238"/>
    </font>
  </fonts>
  <fills count="6">
    <fill>
      <patternFill patternType="none"/>
    </fill>
    <fill>
      <patternFill patternType="gray125"/>
    </fill>
    <fill>
      <patternFill patternType="solid">
        <fgColor indexed="41"/>
        <bgColor indexed="22"/>
      </patternFill>
    </fill>
    <fill>
      <patternFill patternType="solid">
        <fgColor indexed="41"/>
        <bgColor indexed="64"/>
      </patternFill>
    </fill>
    <fill>
      <patternFill patternType="solid">
        <fgColor rgb="FFCCFFFF"/>
        <bgColor indexed="64"/>
      </patternFill>
    </fill>
    <fill>
      <patternFill patternType="solid">
        <fgColor rgb="FFFFFF66"/>
        <bgColor indexed="64"/>
      </patternFill>
    </fill>
  </fills>
  <borders count="105">
    <border>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thin">
        <color indexed="64"/>
      </right>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medium">
        <color indexed="64"/>
      </left>
      <right/>
      <top style="medium">
        <color indexed="64"/>
      </top>
      <bottom/>
      <diagonal style="thin">
        <color indexed="64"/>
      </diagonal>
    </border>
    <border diagonalUp="1" diagonalDown="1">
      <left style="medium">
        <color indexed="64"/>
      </left>
      <right/>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6" fillId="0" borderId="0"/>
  </cellStyleXfs>
  <cellXfs count="296">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1"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2" fillId="0" borderId="3"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2" fillId="0" borderId="0" xfId="0" applyFont="1" applyAlignment="1">
      <alignment horizontal="left"/>
    </xf>
    <xf numFmtId="0" fontId="2" fillId="0" borderId="6" xfId="0" applyFont="1" applyBorder="1" applyAlignment="1" applyProtection="1">
      <alignment horizontal="left"/>
      <protection hidden="1"/>
    </xf>
    <xf numFmtId="0" fontId="2" fillId="0" borderId="7" xfId="0" applyFont="1" applyBorder="1" applyAlignment="1" applyProtection="1">
      <alignment horizontal="left"/>
      <protection hidden="1"/>
    </xf>
    <xf numFmtId="0" fontId="2" fillId="0" borderId="8" xfId="0" applyFont="1" applyBorder="1" applyAlignment="1" applyProtection="1">
      <alignment horizontal="left"/>
      <protection hidden="1"/>
    </xf>
    <xf numFmtId="0" fontId="2" fillId="0" borderId="9" xfId="0" applyFont="1" applyBorder="1" applyAlignment="1" applyProtection="1">
      <alignment horizontal="left"/>
      <protection hidden="1"/>
    </xf>
    <xf numFmtId="0" fontId="2" fillId="0" borderId="10" xfId="0" applyFont="1" applyBorder="1" applyAlignment="1" applyProtection="1">
      <alignment horizontal="left"/>
      <protection hidden="1"/>
    </xf>
    <xf numFmtId="0" fontId="2" fillId="0" borderId="11" xfId="0" applyFont="1" applyBorder="1" applyAlignment="1" applyProtection="1">
      <alignment horizontal="left"/>
      <protection hidden="1"/>
    </xf>
    <xf numFmtId="0" fontId="3" fillId="0" borderId="12"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13" xfId="0" applyFont="1" applyBorder="1" applyAlignment="1" applyProtection="1">
      <alignment horizontal="center"/>
      <protection hidden="1"/>
    </xf>
    <xf numFmtId="0" fontId="1" fillId="0" borderId="0" xfId="0" applyFont="1"/>
    <xf numFmtId="0" fontId="1" fillId="0" borderId="0" xfId="0" applyFont="1" applyAlignment="1">
      <alignment horizontal="center"/>
    </xf>
    <xf numFmtId="0" fontId="1" fillId="0" borderId="14" xfId="0" applyFont="1" applyBorder="1" applyAlignment="1" applyProtection="1">
      <alignment horizontal="center"/>
      <protection hidden="1"/>
    </xf>
    <xf numFmtId="0" fontId="4" fillId="0" borderId="15" xfId="0" applyFont="1" applyBorder="1" applyAlignment="1" applyProtection="1">
      <alignment horizontal="center"/>
      <protection locked="0"/>
    </xf>
    <xf numFmtId="0" fontId="1" fillId="0" borderId="16" xfId="0" applyFont="1" applyBorder="1" applyAlignment="1" applyProtection="1">
      <alignment horizontal="center"/>
      <protection hidden="1"/>
    </xf>
    <xf numFmtId="0" fontId="1" fillId="0" borderId="17" xfId="0" applyFont="1" applyBorder="1" applyAlignment="1" applyProtection="1">
      <alignment horizontal="center"/>
      <protection hidden="1"/>
    </xf>
    <xf numFmtId="0" fontId="4" fillId="0" borderId="18" xfId="0" applyFont="1" applyBorder="1" applyAlignment="1" applyProtection="1">
      <alignment horizontal="center"/>
      <protection locked="0"/>
    </xf>
    <xf numFmtId="0" fontId="1" fillId="0" borderId="19" xfId="0" applyFont="1" applyBorder="1" applyAlignment="1" applyProtection="1">
      <alignment horizontal="center"/>
      <protection hidden="1"/>
    </xf>
    <xf numFmtId="0" fontId="1" fillId="0" borderId="20" xfId="0" applyFont="1" applyBorder="1" applyAlignment="1" applyProtection="1">
      <alignment horizontal="center"/>
      <protection hidden="1"/>
    </xf>
    <xf numFmtId="0" fontId="4" fillId="0" borderId="21" xfId="0" applyFont="1" applyBorder="1" applyAlignment="1" applyProtection="1">
      <alignment horizontal="center"/>
      <protection locked="0"/>
    </xf>
    <xf numFmtId="0" fontId="1" fillId="0" borderId="22" xfId="0" applyFont="1" applyBorder="1" applyAlignment="1" applyProtection="1">
      <alignment horizontal="center"/>
      <protection hidden="1"/>
    </xf>
    <xf numFmtId="0" fontId="5" fillId="0" borderId="0" xfId="0" applyFont="1"/>
    <xf numFmtId="0" fontId="6" fillId="0" borderId="0" xfId="0" applyFont="1"/>
    <xf numFmtId="49" fontId="0" fillId="0" borderId="0" xfId="0" applyNumberFormat="1" applyAlignment="1">
      <alignment horizontal="center"/>
    </xf>
    <xf numFmtId="49" fontId="0" fillId="0" borderId="0" xfId="0" applyNumberFormat="1"/>
    <xf numFmtId="0" fontId="2" fillId="0" borderId="19" xfId="0" applyFont="1" applyBorder="1" applyAlignment="1" applyProtection="1">
      <alignment vertical="center"/>
      <protection hidden="1"/>
    </xf>
    <xf numFmtId="0" fontId="2" fillId="0" borderId="22" xfId="0" applyFont="1" applyBorder="1" applyAlignment="1" applyProtection="1">
      <alignment vertical="center"/>
      <protection hidden="1"/>
    </xf>
    <xf numFmtId="0" fontId="8" fillId="0" borderId="16" xfId="0" applyFont="1" applyBorder="1" applyAlignment="1" applyProtection="1">
      <alignment horizontal="right" vertical="center"/>
      <protection hidden="1"/>
    </xf>
    <xf numFmtId="0" fontId="8" fillId="0" borderId="19" xfId="0" applyFont="1" applyBorder="1" applyAlignment="1" applyProtection="1">
      <alignment horizontal="right" vertical="center"/>
      <protection hidden="1"/>
    </xf>
    <xf numFmtId="49" fontId="2" fillId="2" borderId="18" xfId="0" applyNumberFormat="1" applyFont="1" applyFill="1" applyBorder="1" applyAlignment="1" applyProtection="1">
      <alignment horizontal="center"/>
      <protection locked="0"/>
    </xf>
    <xf numFmtId="49" fontId="2" fillId="2" borderId="14" xfId="0" applyNumberFormat="1" applyFont="1" applyFill="1" applyBorder="1" applyAlignment="1" applyProtection="1">
      <alignment horizontal="center"/>
      <protection locked="0"/>
    </xf>
    <xf numFmtId="49" fontId="2" fillId="2" borderId="15" xfId="0" applyNumberFormat="1" applyFont="1" applyFill="1" applyBorder="1" applyAlignment="1" applyProtection="1">
      <alignment horizontal="center"/>
      <protection locked="0"/>
    </xf>
    <xf numFmtId="49" fontId="2" fillId="2" borderId="17" xfId="0" applyNumberFormat="1" applyFont="1" applyFill="1" applyBorder="1" applyAlignment="1" applyProtection="1">
      <alignment horizontal="center"/>
      <protection locked="0"/>
    </xf>
    <xf numFmtId="49" fontId="2" fillId="2" borderId="20" xfId="0" applyNumberFormat="1" applyFont="1" applyFill="1" applyBorder="1" applyAlignment="1" applyProtection="1">
      <alignment horizontal="center"/>
      <protection locked="0"/>
    </xf>
    <xf numFmtId="49" fontId="2" fillId="2" borderId="21"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2" fillId="2" borderId="7" xfId="0" applyNumberFormat="1" applyFont="1" applyFill="1" applyBorder="1" applyAlignment="1" applyProtection="1">
      <alignment horizontal="center"/>
      <protection locked="0"/>
    </xf>
    <xf numFmtId="49" fontId="2" fillId="2" borderId="8" xfId="0" applyNumberFormat="1" applyFont="1" applyFill="1" applyBorder="1" applyAlignment="1" applyProtection="1">
      <alignment horizontal="center"/>
      <protection locked="0"/>
    </xf>
    <xf numFmtId="0" fontId="2" fillId="0" borderId="18" xfId="0" applyFont="1" applyBorder="1" applyAlignment="1" applyProtection="1">
      <alignment horizontal="left"/>
      <protection hidden="1"/>
    </xf>
    <xf numFmtId="0" fontId="3" fillId="0" borderId="18" xfId="0" applyFont="1" applyBorder="1" applyAlignment="1" applyProtection="1">
      <alignment horizontal="center"/>
      <protection hidden="1"/>
    </xf>
    <xf numFmtId="0" fontId="2" fillId="0" borderId="14" xfId="0" applyFont="1" applyBorder="1" applyAlignment="1" applyProtection="1">
      <alignment horizontal="center"/>
      <protection hidden="1"/>
    </xf>
    <xf numFmtId="0" fontId="2" fillId="0" borderId="15" xfId="0" applyFont="1" applyBorder="1" applyAlignment="1" applyProtection="1">
      <alignment horizontal="left"/>
      <protection hidden="1"/>
    </xf>
    <xf numFmtId="0" fontId="3" fillId="0" borderId="15"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1" fillId="0" borderId="23" xfId="0" applyFont="1" applyBorder="1" applyAlignment="1" applyProtection="1">
      <alignment horizontal="center"/>
      <protection hidden="1"/>
    </xf>
    <xf numFmtId="0" fontId="1" fillId="0" borderId="24" xfId="0" applyFont="1" applyBorder="1" applyAlignment="1" applyProtection="1">
      <alignment horizontal="center"/>
      <protection hidden="1"/>
    </xf>
    <xf numFmtId="49" fontId="2" fillId="2" borderId="16" xfId="0" applyNumberFormat="1" applyFont="1" applyFill="1" applyBorder="1" applyAlignment="1" applyProtection="1">
      <alignment horizontal="center"/>
      <protection locked="0"/>
    </xf>
    <xf numFmtId="49" fontId="2" fillId="2" borderId="19" xfId="0" applyNumberFormat="1" applyFont="1" applyFill="1" applyBorder="1" applyAlignment="1" applyProtection="1">
      <alignment horizontal="center"/>
      <protection locked="0"/>
    </xf>
    <xf numFmtId="0" fontId="2" fillId="0" borderId="21" xfId="0" applyFont="1" applyBorder="1" applyAlignment="1" applyProtection="1">
      <alignment horizontal="left"/>
      <protection hidden="1"/>
    </xf>
    <xf numFmtId="0" fontId="3" fillId="0" borderId="21" xfId="0" applyFont="1" applyBorder="1" applyAlignment="1" applyProtection="1">
      <alignment horizontal="center"/>
      <protection hidden="1"/>
    </xf>
    <xf numFmtId="49" fontId="2" fillId="2" borderId="22" xfId="0" applyNumberFormat="1" applyFont="1" applyFill="1" applyBorder="1" applyAlignment="1" applyProtection="1">
      <alignment horizontal="center"/>
      <protection locked="0"/>
    </xf>
    <xf numFmtId="0" fontId="1" fillId="0" borderId="25" xfId="0" applyFont="1" applyBorder="1" applyAlignment="1" applyProtection="1">
      <alignment horizontal="center"/>
      <protection hidden="1"/>
    </xf>
    <xf numFmtId="49" fontId="2" fillId="2" borderId="26" xfId="0" applyNumberFormat="1" applyFont="1" applyFill="1" applyBorder="1" applyAlignment="1" applyProtection="1">
      <alignment horizontal="center"/>
      <protection locked="0"/>
    </xf>
    <xf numFmtId="49" fontId="2" fillId="2" borderId="27" xfId="0" applyNumberFormat="1" applyFont="1" applyFill="1" applyBorder="1" applyAlignment="1" applyProtection="1">
      <alignment horizontal="center"/>
      <protection locked="0"/>
    </xf>
    <xf numFmtId="49" fontId="2" fillId="2" borderId="28" xfId="0" applyNumberFormat="1" applyFont="1" applyFill="1" applyBorder="1" applyAlignment="1" applyProtection="1">
      <alignment horizontal="center"/>
      <protection locked="0"/>
    </xf>
    <xf numFmtId="49" fontId="2" fillId="2" borderId="23" xfId="0" applyNumberFormat="1" applyFont="1" applyFill="1" applyBorder="1" applyAlignment="1" applyProtection="1">
      <alignment horizontal="center"/>
      <protection locked="0"/>
    </xf>
    <xf numFmtId="49" fontId="2" fillId="2" borderId="24" xfId="0" applyNumberFormat="1" applyFont="1" applyFill="1" applyBorder="1" applyAlignment="1" applyProtection="1">
      <alignment horizontal="center"/>
      <protection locked="0"/>
    </xf>
    <xf numFmtId="49" fontId="2" fillId="2" borderId="25" xfId="0" applyNumberFormat="1" applyFont="1" applyFill="1" applyBorder="1" applyAlignment="1" applyProtection="1">
      <alignment horizontal="center"/>
      <protection locked="0"/>
    </xf>
    <xf numFmtId="0" fontId="2" fillId="0" borderId="16" xfId="0" applyFont="1" applyBorder="1" applyAlignment="1" applyProtection="1">
      <alignment horizontal="left"/>
      <protection hidden="1"/>
    </xf>
    <xf numFmtId="0" fontId="2" fillId="0" borderId="19" xfId="0" applyFont="1" applyBorder="1" applyAlignment="1" applyProtection="1">
      <alignment horizontal="left"/>
      <protection hidden="1"/>
    </xf>
    <xf numFmtId="0" fontId="2" fillId="0" borderId="22" xfId="0" applyFont="1" applyBorder="1" applyAlignment="1" applyProtection="1">
      <alignment horizontal="left"/>
      <protection hidden="1"/>
    </xf>
    <xf numFmtId="49" fontId="0" fillId="0" borderId="0" xfId="0" applyNumberFormat="1" applyProtection="1">
      <protection locked="0"/>
    </xf>
    <xf numFmtId="0" fontId="2" fillId="0" borderId="0" xfId="0" applyFont="1" applyAlignment="1" applyProtection="1">
      <alignment horizontal="center" vertical="center"/>
      <protection hidden="1"/>
    </xf>
    <xf numFmtId="0" fontId="8" fillId="0" borderId="0" xfId="0" applyFont="1" applyAlignment="1" applyProtection="1">
      <alignment horizontal="right"/>
      <protection hidden="1"/>
    </xf>
    <xf numFmtId="0" fontId="2" fillId="0" borderId="0" xfId="0" applyFont="1" applyAlignment="1" applyProtection="1">
      <alignment horizontal="center"/>
      <protection hidden="1"/>
    </xf>
    <xf numFmtId="0" fontId="8" fillId="0" borderId="29" xfId="0" applyFont="1" applyBorder="1" applyAlignment="1" applyProtection="1">
      <alignment horizontal="right"/>
      <protection hidden="1"/>
    </xf>
    <xf numFmtId="0" fontId="2" fillId="0" borderId="30"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 fillId="0" borderId="33" xfId="0" applyFont="1" applyBorder="1" applyAlignment="1" applyProtection="1">
      <alignment horizontal="center"/>
      <protection hidden="1"/>
    </xf>
    <xf numFmtId="0" fontId="2" fillId="0" borderId="34" xfId="0" applyFont="1" applyBorder="1" applyAlignment="1" applyProtection="1">
      <alignment horizontal="center"/>
      <protection hidden="1"/>
    </xf>
    <xf numFmtId="0" fontId="2" fillId="0" borderId="35" xfId="0" applyFont="1" applyBorder="1" applyAlignment="1" applyProtection="1">
      <alignment horizontal="center"/>
      <protection hidden="1"/>
    </xf>
    <xf numFmtId="0" fontId="2" fillId="0" borderId="36" xfId="0" applyFont="1" applyBorder="1" applyAlignment="1" applyProtection="1">
      <alignment horizontal="center"/>
      <protection hidden="1"/>
    </xf>
    <xf numFmtId="0" fontId="2" fillId="0" borderId="27" xfId="0" applyFont="1" applyBorder="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2" fillId="0" borderId="0" xfId="0" applyFont="1" applyAlignment="1">
      <alignment horizontal="center" vertical="center"/>
    </xf>
    <xf numFmtId="0" fontId="0" fillId="0" borderId="0" xfId="0" applyAlignment="1" applyProtection="1">
      <alignment horizontal="center"/>
      <protection locked="0"/>
    </xf>
    <xf numFmtId="0" fontId="2" fillId="0" borderId="37" xfId="0" applyFont="1" applyBorder="1" applyAlignment="1" applyProtection="1">
      <alignment vertical="center"/>
      <protection hidden="1"/>
    </xf>
    <xf numFmtId="0" fontId="1" fillId="0" borderId="38" xfId="0" applyFont="1" applyBorder="1" applyAlignment="1">
      <alignment horizontal="center" vertical="center"/>
    </xf>
    <xf numFmtId="0" fontId="5" fillId="0" borderId="0" xfId="0" applyFont="1" applyAlignment="1" applyProtection="1">
      <alignment horizontal="center" vertical="center"/>
      <protection locked="0"/>
    </xf>
    <xf numFmtId="0" fontId="8" fillId="0" borderId="30" xfId="0" applyFont="1" applyBorder="1" applyAlignment="1" applyProtection="1">
      <alignment horizontal="left"/>
      <protection hidden="1"/>
    </xf>
    <xf numFmtId="0" fontId="8" fillId="0" borderId="36" xfId="0" applyFont="1" applyBorder="1" applyAlignment="1" applyProtection="1">
      <alignment horizontal="left"/>
      <protection hidden="1"/>
    </xf>
    <xf numFmtId="0" fontId="2" fillId="0" borderId="26" xfId="0" applyFont="1" applyBorder="1" applyAlignment="1">
      <alignment horizontal="center"/>
    </xf>
    <xf numFmtId="0" fontId="2" fillId="0" borderId="27" xfId="0" applyFont="1" applyBorder="1" applyAlignment="1">
      <alignment horizontal="center"/>
    </xf>
    <xf numFmtId="0" fontId="2" fillId="0" borderId="28"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2" fillId="0" borderId="40" xfId="0" applyFont="1" applyBorder="1" applyAlignment="1" applyProtection="1">
      <alignment horizontal="center"/>
      <protection hidden="1"/>
    </xf>
    <xf numFmtId="0" fontId="2" fillId="0" borderId="4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2" fillId="0" borderId="42" xfId="0" applyFont="1" applyBorder="1" applyAlignment="1" applyProtection="1">
      <alignment horizontal="left"/>
      <protection hidden="1"/>
    </xf>
    <xf numFmtId="49" fontId="2" fillId="2" borderId="43" xfId="0" applyNumberFormat="1" applyFont="1" applyFill="1" applyBorder="1" applyAlignment="1" applyProtection="1">
      <alignment horizontal="center"/>
      <protection locked="0"/>
    </xf>
    <xf numFmtId="49" fontId="2" fillId="2" borderId="41" xfId="0" applyNumberFormat="1" applyFont="1" applyFill="1" applyBorder="1" applyAlignment="1" applyProtection="1">
      <alignment horizontal="center"/>
      <protection locked="0"/>
    </xf>
    <xf numFmtId="49" fontId="2" fillId="2" borderId="42" xfId="0" applyNumberFormat="1" applyFont="1" applyFill="1" applyBorder="1" applyAlignment="1" applyProtection="1">
      <alignment horizontal="center"/>
      <protection locked="0"/>
    </xf>
    <xf numFmtId="0" fontId="1" fillId="0" borderId="43" xfId="0" applyFont="1" applyBorder="1" applyAlignment="1" applyProtection="1">
      <alignment horizontal="center"/>
      <protection hidden="1"/>
    </xf>
    <xf numFmtId="0" fontId="4" fillId="0" borderId="41" xfId="0" applyFont="1" applyBorder="1" applyAlignment="1" applyProtection="1">
      <alignment horizontal="center"/>
      <protection locked="0"/>
    </xf>
    <xf numFmtId="0" fontId="1" fillId="0" borderId="42" xfId="0" applyFont="1" applyBorder="1" applyAlignment="1" applyProtection="1">
      <alignment horizontal="center"/>
      <protection hidden="1"/>
    </xf>
    <xf numFmtId="0" fontId="0" fillId="0" borderId="18" xfId="0" applyBorder="1" applyAlignment="1" applyProtection="1">
      <alignment horizontal="center"/>
      <protection locked="0"/>
    </xf>
    <xf numFmtId="0" fontId="13" fillId="0" borderId="0" xfId="0" applyFont="1"/>
    <xf numFmtId="0" fontId="8" fillId="0" borderId="0" xfId="0" applyFont="1" applyAlignment="1" applyProtection="1">
      <alignment horizontal="left"/>
      <protection hidden="1"/>
    </xf>
    <xf numFmtId="0" fontId="0" fillId="5" borderId="0" xfId="0" applyFill="1"/>
    <xf numFmtId="49" fontId="0" fillId="4" borderId="18" xfId="0" applyNumberFormat="1" applyFill="1" applyBorder="1" applyProtection="1">
      <protection locked="0"/>
    </xf>
    <xf numFmtId="49" fontId="0" fillId="4" borderId="18" xfId="0" applyNumberFormat="1" applyFill="1" applyBorder="1" applyAlignment="1" applyProtection="1">
      <alignment horizontal="center"/>
      <protection locked="0"/>
    </xf>
    <xf numFmtId="0" fontId="0" fillId="4" borderId="0" xfId="0" applyFill="1"/>
    <xf numFmtId="0" fontId="2" fillId="0" borderId="0" xfId="0" applyFont="1" applyAlignment="1" applyProtection="1">
      <alignment horizontal="center" vertical="center"/>
      <protection locked="0"/>
    </xf>
    <xf numFmtId="49" fontId="0" fillId="4" borderId="0" xfId="0" applyNumberFormat="1" applyFill="1"/>
    <xf numFmtId="0" fontId="16" fillId="0" borderId="0" xfId="1"/>
    <xf numFmtId="0" fontId="18" fillId="0" borderId="85" xfId="1" applyFont="1" applyBorder="1"/>
    <xf numFmtId="0" fontId="18" fillId="0" borderId="86" xfId="1" applyFont="1" applyBorder="1"/>
    <xf numFmtId="0" fontId="18" fillId="0" borderId="87" xfId="1" applyFont="1" applyBorder="1"/>
    <xf numFmtId="0" fontId="18" fillId="0" borderId="88" xfId="1" applyFont="1" applyBorder="1"/>
    <xf numFmtId="49" fontId="7" fillId="0" borderId="86" xfId="1" applyNumberFormat="1" applyFont="1" applyBorder="1" applyAlignment="1">
      <alignment horizontal="center"/>
    </xf>
    <xf numFmtId="49" fontId="7" fillId="0" borderId="88" xfId="1" applyNumberFormat="1" applyFont="1" applyBorder="1" applyAlignment="1">
      <alignment horizontal="center"/>
    </xf>
    <xf numFmtId="0" fontId="18" fillId="0" borderId="90" xfId="1" applyFont="1" applyBorder="1" applyAlignment="1">
      <alignment horizontal="center" vertical="center"/>
    </xf>
    <xf numFmtId="0" fontId="20" fillId="0" borderId="18" xfId="1" applyFont="1" applyBorder="1"/>
    <xf numFmtId="0" fontId="21" fillId="0" borderId="18" xfId="1" applyFont="1" applyBorder="1"/>
    <xf numFmtId="0" fontId="20" fillId="0" borderId="7" xfId="1" applyFont="1" applyBorder="1"/>
    <xf numFmtId="0" fontId="20" fillId="0" borderId="44" xfId="1" applyFont="1" applyBorder="1"/>
    <xf numFmtId="0" fontId="16" fillId="0" borderId="10" xfId="1" applyBorder="1"/>
    <xf numFmtId="0" fontId="16" fillId="0" borderId="17" xfId="1" applyBorder="1"/>
    <xf numFmtId="0" fontId="16" fillId="0" borderId="18" xfId="1" applyBorder="1"/>
    <xf numFmtId="2" fontId="18" fillId="0" borderId="91" xfId="1" applyNumberFormat="1" applyFont="1" applyBorder="1"/>
    <xf numFmtId="0" fontId="16" fillId="0" borderId="44" xfId="1" applyBorder="1"/>
    <xf numFmtId="0" fontId="16" fillId="0" borderId="19" xfId="1" applyBorder="1"/>
    <xf numFmtId="0" fontId="18" fillId="0" borderId="18" xfId="1" applyFont="1" applyBorder="1"/>
    <xf numFmtId="0" fontId="16" fillId="0" borderId="7" xfId="1" applyBorder="1"/>
    <xf numFmtId="0" fontId="18" fillId="0" borderId="33" xfId="1" applyFont="1" applyBorder="1"/>
    <xf numFmtId="0" fontId="16" fillId="0" borderId="33" xfId="1" applyBorder="1"/>
    <xf numFmtId="0" fontId="16" fillId="0" borderId="39" xfId="1" applyBorder="1"/>
    <xf numFmtId="0" fontId="16" fillId="0" borderId="92" xfId="1" applyBorder="1"/>
    <xf numFmtId="0" fontId="16" fillId="0" borderId="49" xfId="1" applyBorder="1"/>
    <xf numFmtId="0" fontId="16" fillId="0" borderId="37" xfId="1" applyBorder="1"/>
    <xf numFmtId="0" fontId="16" fillId="0" borderId="59" xfId="1" applyBorder="1"/>
    <xf numFmtId="2" fontId="18" fillId="0" borderId="67" xfId="1" applyNumberFormat="1" applyFont="1" applyBorder="1"/>
    <xf numFmtId="0" fontId="16" fillId="0" borderId="20" xfId="1" applyBorder="1"/>
    <xf numFmtId="0" fontId="16" fillId="0" borderId="21" xfId="1" applyBorder="1"/>
    <xf numFmtId="0" fontId="18" fillId="0" borderId="21" xfId="1" applyFont="1" applyBorder="1"/>
    <xf numFmtId="0" fontId="16" fillId="0" borderId="8" xfId="1" applyBorder="1"/>
    <xf numFmtId="0" fontId="16" fillId="0" borderId="45" xfId="1" applyBorder="1"/>
    <xf numFmtId="0" fontId="16" fillId="0" borderId="11" xfId="1" applyBorder="1"/>
    <xf numFmtId="0" fontId="16" fillId="0" borderId="22" xfId="1" applyBorder="1"/>
    <xf numFmtId="2" fontId="18" fillId="0" borderId="84" xfId="1" applyNumberFormat="1" applyFont="1" applyBorder="1"/>
    <xf numFmtId="0" fontId="0" fillId="4" borderId="0" xfId="0" applyFill="1" applyAlignment="1">
      <alignment horizontal="center"/>
    </xf>
    <xf numFmtId="14" fontId="7" fillId="0" borderId="89" xfId="1" applyNumberFormat="1" applyFont="1" applyBorder="1" applyAlignment="1">
      <alignment horizontal="center"/>
    </xf>
    <xf numFmtId="14" fontId="7" fillId="0" borderId="93" xfId="1" applyNumberFormat="1" applyFont="1" applyBorder="1" applyAlignment="1">
      <alignment horizontal="center"/>
    </xf>
    <xf numFmtId="49" fontId="7" fillId="0" borderId="94" xfId="1" applyNumberFormat="1" applyFont="1" applyBorder="1" applyAlignment="1">
      <alignment horizontal="center"/>
    </xf>
    <xf numFmtId="0" fontId="16" fillId="0" borderId="95" xfId="1" applyBorder="1"/>
    <xf numFmtId="49" fontId="7" fillId="0" borderId="97" xfId="1" applyNumberFormat="1" applyFont="1" applyBorder="1" applyAlignment="1">
      <alignment horizontal="center"/>
    </xf>
    <xf numFmtId="49" fontId="7" fillId="0" borderId="98" xfId="1" applyNumberFormat="1" applyFont="1" applyBorder="1" applyAlignment="1">
      <alignment horizontal="center"/>
    </xf>
    <xf numFmtId="49" fontId="7" fillId="0" borderId="99" xfId="1" applyNumberFormat="1" applyFont="1" applyBorder="1" applyAlignment="1">
      <alignment horizontal="center"/>
    </xf>
    <xf numFmtId="2" fontId="18" fillId="0" borderId="100" xfId="1" applyNumberFormat="1" applyFont="1" applyBorder="1" applyAlignment="1">
      <alignment horizontal="right" vertical="center"/>
    </xf>
    <xf numFmtId="2" fontId="18" fillId="0" borderId="91" xfId="1" applyNumberFormat="1" applyFont="1" applyBorder="1" applyAlignment="1">
      <alignment horizontal="right" vertical="center"/>
    </xf>
    <xf numFmtId="49" fontId="0" fillId="4" borderId="0" xfId="0" applyNumberFormat="1" applyFill="1" applyAlignment="1">
      <alignment horizontal="center"/>
    </xf>
    <xf numFmtId="0" fontId="0" fillId="0" borderId="0" xfId="0"/>
    <xf numFmtId="49" fontId="7" fillId="0" borderId="101" xfId="1" applyNumberFormat="1" applyFont="1" applyBorder="1" applyAlignment="1">
      <alignment horizontal="center"/>
    </xf>
    <xf numFmtId="0" fontId="22" fillId="0" borderId="0" xfId="1" applyFont="1" applyAlignment="1">
      <alignment horizontal="center"/>
    </xf>
    <xf numFmtId="0" fontId="23" fillId="0" borderId="102" xfId="1" applyFont="1" applyBorder="1"/>
    <xf numFmtId="0" fontId="23" fillId="0" borderId="103" xfId="1" applyFont="1" applyBorder="1"/>
    <xf numFmtId="0" fontId="24" fillId="0" borderId="97" xfId="1" applyFont="1" applyBorder="1"/>
    <xf numFmtId="0" fontId="24" fillId="0" borderId="95" xfId="1" applyFont="1" applyBorder="1"/>
    <xf numFmtId="0" fontId="23" fillId="0" borderId="97" xfId="1" applyFont="1" applyBorder="1"/>
    <xf numFmtId="0" fontId="23" fillId="0" borderId="95" xfId="1" applyFont="1" applyBorder="1"/>
    <xf numFmtId="0" fontId="23" fillId="0" borderId="99" xfId="1" applyFont="1" applyBorder="1"/>
    <xf numFmtId="0" fontId="17" fillId="0" borderId="102" xfId="1" applyFont="1" applyBorder="1" applyAlignment="1">
      <alignment horizontal="right"/>
    </xf>
    <xf numFmtId="0" fontId="17" fillId="0" borderId="97" xfId="1" applyFont="1" applyBorder="1" applyAlignment="1">
      <alignment horizontal="right"/>
    </xf>
    <xf numFmtId="49" fontId="17" fillId="0" borderId="96" xfId="1" applyNumberFormat="1" applyFont="1" applyBorder="1" applyAlignment="1">
      <alignment horizontal="right"/>
    </xf>
    <xf numFmtId="49" fontId="7" fillId="0" borderId="103" xfId="1" applyNumberFormat="1" applyFont="1" applyBorder="1" applyAlignment="1">
      <alignment horizontal="center"/>
    </xf>
    <xf numFmtId="0" fontId="20" fillId="0" borderId="62" xfId="1" applyFont="1" applyBorder="1"/>
    <xf numFmtId="0" fontId="16" fillId="0" borderId="30" xfId="1" applyBorder="1"/>
    <xf numFmtId="0" fontId="17" fillId="0" borderId="62" xfId="1" applyFont="1" applyBorder="1" applyAlignment="1">
      <alignment horizontal="right"/>
    </xf>
    <xf numFmtId="0" fontId="17" fillId="0" borderId="27" xfId="1" applyFont="1" applyBorder="1" applyAlignment="1">
      <alignment horizontal="right"/>
    </xf>
    <xf numFmtId="0" fontId="17" fillId="0" borderId="36" xfId="1" applyFont="1" applyBorder="1" applyAlignment="1">
      <alignment horizontal="right"/>
    </xf>
    <xf numFmtId="0" fontId="17" fillId="0" borderId="32" xfId="1" applyFont="1" applyBorder="1" applyAlignment="1">
      <alignment horizontal="right"/>
    </xf>
    <xf numFmtId="0" fontId="17" fillId="0" borderId="28" xfId="1" applyFont="1" applyBorder="1" applyAlignment="1">
      <alignment horizontal="right"/>
    </xf>
    <xf numFmtId="0" fontId="17" fillId="0" borderId="104" xfId="1" applyFont="1" applyBorder="1" applyAlignment="1">
      <alignment horizontal="right"/>
    </xf>
    <xf numFmtId="2" fontId="18" fillId="0" borderId="68" xfId="1" applyNumberFormat="1" applyFont="1" applyBorder="1" applyAlignment="1">
      <alignment horizontal="right" vertical="center"/>
    </xf>
    <xf numFmtId="0" fontId="20" fillId="0" borderId="4" xfId="1" applyFont="1" applyBorder="1"/>
    <xf numFmtId="0" fontId="17" fillId="0" borderId="44" xfId="1" applyFont="1" applyBorder="1" applyAlignment="1">
      <alignment horizontal="right"/>
    </xf>
    <xf numFmtId="49" fontId="0" fillId="4" borderId="0" xfId="0" applyNumberFormat="1" applyFill="1" applyAlignment="1">
      <alignment horizontal="center"/>
    </xf>
    <xf numFmtId="49" fontId="0" fillId="0" borderId="0" xfId="0" applyNumberFormat="1" applyAlignment="1">
      <alignment horizontal="center"/>
    </xf>
    <xf numFmtId="0" fontId="19" fillId="0" borderId="13" xfId="1" applyFont="1" applyBorder="1"/>
    <xf numFmtId="0" fontId="16" fillId="0" borderId="13" xfId="1" applyBorder="1"/>
    <xf numFmtId="0" fontId="2" fillId="0" borderId="39" xfId="0" applyFont="1" applyBorder="1" applyAlignment="1" applyProtection="1">
      <alignment horizontal="center" vertical="center"/>
      <protection hidden="1"/>
    </xf>
    <xf numFmtId="0" fontId="0" fillId="0" borderId="32" xfId="0" applyBorder="1"/>
    <xf numFmtId="0" fontId="2" fillId="0" borderId="49" xfId="0" applyFont="1" applyBorder="1" applyAlignment="1" applyProtection="1">
      <alignment horizontal="center" vertical="center"/>
      <protection hidden="1"/>
    </xf>
    <xf numFmtId="0" fontId="0" fillId="0" borderId="30" xfId="0" applyBorder="1"/>
    <xf numFmtId="0" fontId="2" fillId="0" borderId="29" xfId="0" applyFont="1" applyBorder="1" applyAlignment="1" applyProtection="1">
      <alignment horizontal="center" vertical="center"/>
      <protection hidden="1"/>
    </xf>
    <xf numFmtId="0" fontId="0" fillId="0" borderId="36" xfId="0" applyBorder="1"/>
    <xf numFmtId="0" fontId="2" fillId="0" borderId="51" xfId="0" applyFont="1" applyBorder="1" applyAlignment="1" applyProtection="1">
      <alignment horizontal="center" vertical="center"/>
      <protection hidden="1"/>
    </xf>
    <xf numFmtId="0" fontId="0" fillId="0" borderId="52" xfId="0" applyBorder="1"/>
    <xf numFmtId="0" fontId="0" fillId="0" borderId="63" xfId="0" applyBorder="1"/>
    <xf numFmtId="0" fontId="0" fillId="0" borderId="64" xfId="0" applyBorder="1"/>
    <xf numFmtId="0" fontId="0" fillId="0" borderId="65" xfId="0" applyBorder="1"/>
    <xf numFmtId="0" fontId="0" fillId="0" borderId="66" xfId="0" applyBorder="1"/>
    <xf numFmtId="0" fontId="1" fillId="0" borderId="59" xfId="0" applyFont="1" applyBorder="1" applyAlignment="1" applyProtection="1">
      <alignment horizontal="center" vertical="center"/>
      <protection hidden="1"/>
    </xf>
    <xf numFmtId="0" fontId="0" fillId="0" borderId="26" xfId="0" applyBorder="1"/>
    <xf numFmtId="0" fontId="2" fillId="0" borderId="33" xfId="0" applyFont="1" applyBorder="1" applyAlignment="1" applyProtection="1">
      <alignment horizontal="center" vertical="center"/>
      <protection hidden="1"/>
    </xf>
    <xf numFmtId="0" fontId="0" fillId="0" borderId="27" xfId="0" applyBorder="1"/>
    <xf numFmtId="0" fontId="1" fillId="3" borderId="37" xfId="0" applyFont="1" applyFill="1" applyBorder="1" applyAlignment="1" applyProtection="1">
      <alignment horizontal="center" vertical="center"/>
      <protection locked="0"/>
    </xf>
    <xf numFmtId="0" fontId="0" fillId="0" borderId="28" xfId="0" applyBorder="1"/>
    <xf numFmtId="0" fontId="2" fillId="0" borderId="67" xfId="0" applyFont="1" applyBorder="1" applyAlignment="1" applyProtection="1">
      <alignment horizontal="center" vertical="center"/>
      <protection hidden="1"/>
    </xf>
    <xf numFmtId="0" fontId="0" fillId="0" borderId="68" xfId="0" applyBorder="1"/>
    <xf numFmtId="0" fontId="2" fillId="0" borderId="57" xfId="0" applyFont="1" applyBorder="1" applyAlignment="1" applyProtection="1">
      <alignment horizontal="center" vertical="center"/>
      <protection hidden="1"/>
    </xf>
    <xf numFmtId="0" fontId="0" fillId="0" borderId="62" xfId="0" applyBorder="1"/>
    <xf numFmtId="0" fontId="0" fillId="0" borderId="61" xfId="0" applyBorder="1"/>
    <xf numFmtId="0" fontId="0" fillId="0" borderId="13" xfId="0" applyBorder="1"/>
    <xf numFmtId="0" fontId="0" fillId="0" borderId="50" xfId="0" applyBorder="1"/>
    <xf numFmtId="0" fontId="0" fillId="0" borderId="60" xfId="0" applyBorder="1"/>
    <xf numFmtId="0" fontId="0" fillId="0" borderId="47" xfId="0" applyBorder="1"/>
    <xf numFmtId="0" fontId="0" fillId="0" borderId="48"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8" xfId="0" applyBorder="1"/>
    <xf numFmtId="0" fontId="2" fillId="0" borderId="70" xfId="0" applyFont="1" applyBorder="1" applyAlignment="1" applyProtection="1">
      <alignment horizontal="center" vertical="center"/>
      <protection hidden="1"/>
    </xf>
    <xf numFmtId="0" fontId="1" fillId="3" borderId="72" xfId="0" applyFont="1" applyFill="1" applyBorder="1" applyAlignment="1" applyProtection="1">
      <alignment horizontal="center" vertical="center"/>
      <protection locked="0"/>
    </xf>
    <xf numFmtId="0" fontId="2" fillId="0" borderId="7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2" fillId="0" borderId="69"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0" borderId="62" xfId="0" applyFont="1" applyBorder="1" applyAlignment="1" applyProtection="1">
      <alignment horizontal="center" vertical="center"/>
      <protection hidden="1"/>
    </xf>
    <xf numFmtId="0" fontId="1" fillId="0" borderId="69" xfId="0" applyFont="1" applyBorder="1" applyAlignment="1" applyProtection="1">
      <alignment horizontal="center"/>
      <protection hidden="1"/>
    </xf>
    <xf numFmtId="0" fontId="0" fillId="0" borderId="12" xfId="0" applyBorder="1"/>
    <xf numFmtId="0" fontId="1" fillId="0" borderId="76" xfId="0" applyFont="1" applyBorder="1" applyAlignment="1" applyProtection="1">
      <alignment horizontal="center" vertical="center"/>
      <protection hidden="1"/>
    </xf>
    <xf numFmtId="0" fontId="0" fillId="0" borderId="77" xfId="0" applyBorder="1"/>
    <xf numFmtId="0" fontId="0" fillId="0" borderId="43" xfId="0" applyBorder="1"/>
    <xf numFmtId="0" fontId="1" fillId="0" borderId="78" xfId="0" applyFont="1" applyBorder="1" applyAlignment="1" applyProtection="1">
      <alignment horizontal="center" vertical="center"/>
      <protection hidden="1"/>
    </xf>
    <xf numFmtId="0" fontId="0" fillId="0" borderId="79" xfId="0" applyBorder="1"/>
    <xf numFmtId="0" fontId="7" fillId="0" borderId="77" xfId="0" applyFont="1" applyBorder="1"/>
    <xf numFmtId="0" fontId="7" fillId="0" borderId="43" xfId="0" applyFont="1" applyBorder="1"/>
    <xf numFmtId="0" fontId="1" fillId="0" borderId="73" xfId="0" applyFont="1" applyBorder="1" applyAlignment="1" applyProtection="1">
      <alignment horizontal="center" vertical="center"/>
      <protection hidden="1"/>
    </xf>
    <xf numFmtId="0" fontId="2" fillId="0" borderId="74" xfId="0" applyFont="1" applyBorder="1" applyAlignment="1" applyProtection="1">
      <alignment horizontal="center" vertical="center"/>
      <protection hidden="1"/>
    </xf>
    <xf numFmtId="0" fontId="0" fillId="0" borderId="74" xfId="0" applyBorder="1"/>
    <xf numFmtId="0" fontId="0" fillId="0" borderId="75" xfId="0" applyBorder="1"/>
    <xf numFmtId="0" fontId="2" fillId="0" borderId="2" xfId="0" applyFont="1" applyBorder="1" applyAlignment="1" applyProtection="1">
      <alignment horizontal="center" vertical="center"/>
      <protection hidden="1"/>
    </xf>
    <xf numFmtId="0" fontId="5" fillId="0" borderId="0" xfId="0" applyFont="1" applyAlignment="1">
      <alignment horizontal="center" vertical="center"/>
    </xf>
    <xf numFmtId="0" fontId="0" fillId="0" borderId="0" xfId="0"/>
    <xf numFmtId="0" fontId="5" fillId="0" borderId="0" xfId="0" applyFont="1" applyAlignment="1" applyProtection="1">
      <alignment horizontal="center" vertical="center"/>
      <protection locked="0"/>
    </xf>
    <xf numFmtId="0" fontId="0" fillId="0" borderId="0" xfId="0" applyProtection="1">
      <protection locked="0"/>
    </xf>
    <xf numFmtId="0" fontId="0" fillId="0" borderId="28" xfId="0" applyBorder="1" applyProtection="1">
      <protection locked="0"/>
    </xf>
    <xf numFmtId="0" fontId="1" fillId="0" borderId="29" xfId="0" applyFont="1" applyBorder="1" applyAlignment="1" applyProtection="1">
      <alignment horizontal="center" vertical="center"/>
      <protection hidden="1"/>
    </xf>
    <xf numFmtId="0" fontId="1" fillId="0" borderId="12" xfId="0" applyFont="1" applyBorder="1" applyAlignment="1" applyProtection="1">
      <alignment horizontal="center"/>
      <protection hidden="1"/>
    </xf>
    <xf numFmtId="0" fontId="0" fillId="0" borderId="1" xfId="0" applyBorder="1"/>
    <xf numFmtId="0" fontId="1" fillId="0" borderId="2" xfId="0" applyFont="1" applyBorder="1" applyAlignment="1" applyProtection="1">
      <alignment horizontal="center" vertical="center"/>
      <protection hidden="1"/>
    </xf>
    <xf numFmtId="0" fontId="2" fillId="0" borderId="80" xfId="0" applyFont="1" applyBorder="1" applyAlignment="1" applyProtection="1">
      <alignment horizontal="center" vertical="center"/>
      <protection hidden="1"/>
    </xf>
    <xf numFmtId="0" fontId="0" fillId="0" borderId="81" xfId="0" applyBorder="1"/>
    <xf numFmtId="0" fontId="2" fillId="0" borderId="27" xfId="0" applyFont="1" applyBorder="1" applyAlignment="1" applyProtection="1">
      <alignment horizontal="center" vertical="center"/>
      <protection hidden="1"/>
    </xf>
    <xf numFmtId="0" fontId="0" fillId="0" borderId="48" xfId="0" applyBorder="1" applyProtection="1">
      <protection locked="0"/>
    </xf>
    <xf numFmtId="0" fontId="2" fillId="3" borderId="46" xfId="0" applyFont="1" applyFill="1" applyBorder="1" applyAlignment="1" applyProtection="1">
      <alignment horizontal="center" vertical="center"/>
      <protection locked="0"/>
    </xf>
    <xf numFmtId="0" fontId="2" fillId="3" borderId="44"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0" fillId="0" borderId="0" xfId="0" applyAlignment="1">
      <alignment horizontal="center"/>
    </xf>
    <xf numFmtId="0" fontId="14" fillId="4" borderId="0" xfId="0" applyFont="1" applyFill="1" applyAlignment="1">
      <alignment horizontal="center" vertical="center"/>
    </xf>
    <xf numFmtId="0" fontId="15" fillId="4" borderId="0" xfId="0" applyFont="1" applyFill="1" applyAlignment="1">
      <alignment horizontal="center" vertical="center"/>
    </xf>
    <xf numFmtId="0" fontId="15" fillId="4" borderId="13" xfId="0" applyFont="1" applyFill="1" applyBorder="1" applyAlignment="1">
      <alignment horizontal="center" vertical="center"/>
    </xf>
    <xf numFmtId="49" fontId="11" fillId="0" borderId="3" xfId="0" applyNumberFormat="1" applyFont="1" applyBorder="1" applyAlignment="1">
      <alignment horizontal="center" vertical="center"/>
    </xf>
    <xf numFmtId="0" fontId="11" fillId="0" borderId="9" xfId="0" applyFont="1" applyBorder="1" applyAlignment="1">
      <alignment horizontal="center" vertical="center"/>
    </xf>
    <xf numFmtId="0" fontId="11" fillId="0" borderId="83" xfId="0" applyFont="1" applyBorder="1" applyAlignment="1">
      <alignment horizontal="center" vertical="center"/>
    </xf>
    <xf numFmtId="0" fontId="12" fillId="0" borderId="57" xfId="0" applyFont="1" applyBorder="1" applyAlignment="1">
      <alignment horizontal="center" vertical="center"/>
    </xf>
    <xf numFmtId="0" fontId="12" fillId="0" borderId="49" xfId="0" applyFont="1" applyBorder="1" applyAlignment="1">
      <alignment horizontal="center" vertical="center"/>
    </xf>
    <xf numFmtId="0" fontId="12" fillId="0" borderId="29"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12" fillId="0" borderId="79" xfId="0" applyFont="1" applyBorder="1" applyAlignment="1">
      <alignment horizontal="center" vertical="center"/>
    </xf>
    <xf numFmtId="0" fontId="12" fillId="0" borderId="8" xfId="0" applyFont="1" applyBorder="1" applyAlignment="1">
      <alignment horizontal="left" vertical="center"/>
    </xf>
    <xf numFmtId="0" fontId="0" fillId="0" borderId="11" xfId="0" applyBorder="1" applyAlignment="1">
      <alignment horizontal="left" vertical="center"/>
    </xf>
    <xf numFmtId="0" fontId="0" fillId="0" borderId="84" xfId="0" applyBorder="1" applyAlignment="1">
      <alignment horizontal="left" vertical="center"/>
    </xf>
    <xf numFmtId="0" fontId="2" fillId="0" borderId="58" xfId="0" applyFont="1" applyBorder="1" applyAlignment="1">
      <alignment horizontal="left" vertical="top"/>
    </xf>
    <xf numFmtId="0" fontId="2" fillId="0" borderId="13" xfId="0" applyFont="1" applyBorder="1" applyAlignment="1">
      <alignment horizontal="left" vertical="top"/>
    </xf>
    <xf numFmtId="0" fontId="2" fillId="0" borderId="50" xfId="0" applyFont="1" applyBorder="1" applyAlignment="1">
      <alignment horizontal="left" vertical="top"/>
    </xf>
    <xf numFmtId="0" fontId="2" fillId="0" borderId="61" xfId="0" applyFont="1" applyBorder="1" applyAlignment="1">
      <alignment horizontal="left" vertical="top"/>
    </xf>
    <xf numFmtId="0" fontId="2" fillId="0" borderId="82" xfId="0" applyFont="1" applyBorder="1" applyAlignment="1">
      <alignment horizontal="left" vertical="top"/>
    </xf>
    <xf numFmtId="0" fontId="2" fillId="3" borderId="0" xfId="0" applyFont="1" applyFill="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15" fillId="0" borderId="0" xfId="0" applyFont="1" applyAlignment="1">
      <alignment horizontal="center" vertical="center"/>
    </xf>
    <xf numFmtId="0" fontId="9" fillId="0" borderId="13" xfId="0" applyFont="1" applyBorder="1" applyAlignment="1">
      <alignment horizontal="center"/>
    </xf>
    <xf numFmtId="0" fontId="9" fillId="0" borderId="0" xfId="0" applyFont="1" applyAlignment="1">
      <alignment horizontal="center"/>
    </xf>
  </cellXfs>
  <cellStyles count="2">
    <cellStyle name="Normální" xfId="0" builtinId="0"/>
    <cellStyle name="Normální 2" xfId="1"/>
  </cellStyles>
  <dxfs count="0"/>
  <tableStyles count="0" defaultTableStyle="TableStyleMedium2" defaultPivotStyle="PivotStyleLight16"/>
  <colors>
    <mruColors>
      <color rgb="FFCCFFFF"/>
      <color rgb="FF99FFCC"/>
      <color rgb="FFFF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4"/>
  <sheetViews>
    <sheetView workbookViewId="0">
      <selection activeCell="B15" sqref="B15"/>
    </sheetView>
  </sheetViews>
  <sheetFormatPr defaultRowHeight="12.5" x14ac:dyDescent="0.25"/>
  <sheetData>
    <row r="2" spans="1:2" x14ac:dyDescent="0.25">
      <c r="A2" s="116"/>
      <c r="B2" t="s">
        <v>62</v>
      </c>
    </row>
    <row r="4" spans="1:2" x14ac:dyDescent="0.25">
      <c r="A4" s="113"/>
      <c r="B4" t="s">
        <v>64</v>
      </c>
    </row>
    <row r="5" spans="1:2" x14ac:dyDescent="0.25">
      <c r="B5" t="s">
        <v>65</v>
      </c>
    </row>
    <row r="7" spans="1:2" x14ac:dyDescent="0.25">
      <c r="B7" t="s">
        <v>71</v>
      </c>
    </row>
    <row r="9" spans="1:2" x14ac:dyDescent="0.25">
      <c r="B9" t="s">
        <v>66</v>
      </c>
    </row>
    <row r="11" spans="1:2" x14ac:dyDescent="0.25">
      <c r="B11" t="s">
        <v>67</v>
      </c>
    </row>
    <row r="13" spans="1:2" x14ac:dyDescent="0.25">
      <c r="B13" t="s">
        <v>68</v>
      </c>
    </row>
    <row r="14" spans="1:2" x14ac:dyDescent="0.25">
      <c r="B14" t="s">
        <v>116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tabSelected="1" view="pageBreakPreview" zoomScale="60" zoomScaleNormal="100" workbookViewId="0">
      <selection activeCell="D7" sqref="D7"/>
    </sheetView>
  </sheetViews>
  <sheetFormatPr defaultRowHeight="12.5" x14ac:dyDescent="0.25"/>
  <cols>
    <col min="1" max="1" width="5.453125" style="1" customWidth="1"/>
    <col min="2" max="2" width="20.7265625" style="34" customWidth="1"/>
    <col min="3" max="3" width="28.7265625" style="34" bestFit="1" customWidth="1"/>
    <col min="4" max="4" width="9.1796875" style="33"/>
    <col min="5" max="5" width="8.7265625" style="33"/>
    <col min="6" max="6" width="6.7265625" style="33" customWidth="1"/>
    <col min="7" max="7" width="10.54296875" bestFit="1" customWidth="1"/>
  </cols>
  <sheetData>
    <row r="1" spans="1:8" x14ac:dyDescent="0.25">
      <c r="B1" s="192" t="s">
        <v>112</v>
      </c>
      <c r="C1" s="192"/>
      <c r="D1" s="192"/>
      <c r="E1" s="192"/>
      <c r="F1" s="192"/>
    </row>
    <row r="2" spans="1:8" x14ac:dyDescent="0.25">
      <c r="B2" s="191" t="s">
        <v>124</v>
      </c>
      <c r="C2" s="191"/>
      <c r="D2" s="191"/>
      <c r="E2" s="191"/>
      <c r="F2" s="191"/>
    </row>
    <row r="4" spans="1:8" s="1" customFormat="1" x14ac:dyDescent="0.25">
      <c r="B4" s="33" t="s">
        <v>8</v>
      </c>
      <c r="C4" s="33" t="s">
        <v>0</v>
      </c>
      <c r="D4" s="33" t="s">
        <v>9</v>
      </c>
      <c r="E4" s="33" t="s">
        <v>90</v>
      </c>
      <c r="F4" s="33" t="s">
        <v>1</v>
      </c>
      <c r="G4" s="1" t="s">
        <v>113</v>
      </c>
      <c r="H4" s="1" t="s">
        <v>114</v>
      </c>
    </row>
    <row r="5" spans="1:8" x14ac:dyDescent="0.25">
      <c r="A5" s="110">
        <v>1</v>
      </c>
      <c r="B5" s="114" t="s">
        <v>125</v>
      </c>
      <c r="C5" s="114" t="s">
        <v>109</v>
      </c>
      <c r="D5" s="115">
        <v>4</v>
      </c>
      <c r="E5" s="115">
        <v>81705</v>
      </c>
      <c r="F5" s="115">
        <v>2016</v>
      </c>
      <c r="H5" t="s">
        <v>121</v>
      </c>
    </row>
    <row r="6" spans="1:8" x14ac:dyDescent="0.25">
      <c r="A6" s="110">
        <v>2</v>
      </c>
      <c r="B6" s="114" t="s">
        <v>122</v>
      </c>
      <c r="C6" s="114" t="s">
        <v>120</v>
      </c>
      <c r="D6" s="115">
        <v>5</v>
      </c>
      <c r="E6" s="115">
        <v>87457</v>
      </c>
      <c r="F6" s="115">
        <v>2014</v>
      </c>
      <c r="H6" t="s">
        <v>121</v>
      </c>
    </row>
    <row r="7" spans="1:8" x14ac:dyDescent="0.25">
      <c r="A7" s="110">
        <v>3</v>
      </c>
      <c r="B7" s="114" t="s">
        <v>126</v>
      </c>
      <c r="C7" s="114" t="s">
        <v>72</v>
      </c>
      <c r="D7" s="115">
        <v>8</v>
      </c>
      <c r="E7" s="115">
        <v>81717</v>
      </c>
      <c r="F7" s="115">
        <v>2014</v>
      </c>
      <c r="H7" t="s">
        <v>121</v>
      </c>
    </row>
    <row r="8" spans="1:8" x14ac:dyDescent="0.25">
      <c r="A8" s="110">
        <v>4</v>
      </c>
      <c r="B8" s="114" t="s">
        <v>127</v>
      </c>
      <c r="C8" s="114" t="s">
        <v>73</v>
      </c>
      <c r="D8" s="115">
        <v>10</v>
      </c>
      <c r="E8" s="115">
        <v>81263</v>
      </c>
      <c r="F8" s="115">
        <v>2014</v>
      </c>
      <c r="H8" t="s">
        <v>121</v>
      </c>
    </row>
    <row r="9" spans="1:8" x14ac:dyDescent="0.25">
      <c r="A9" s="110">
        <v>5</v>
      </c>
      <c r="B9" s="114" t="s">
        <v>128</v>
      </c>
      <c r="C9" s="114" t="s">
        <v>165</v>
      </c>
      <c r="D9" s="115">
        <v>11</v>
      </c>
      <c r="E9" s="115">
        <v>83801</v>
      </c>
      <c r="F9" s="115">
        <v>2014</v>
      </c>
      <c r="H9" t="s">
        <v>121</v>
      </c>
    </row>
    <row r="10" spans="1:8" x14ac:dyDescent="0.25">
      <c r="A10" s="110">
        <v>6</v>
      </c>
      <c r="B10" s="114" t="s">
        <v>129</v>
      </c>
      <c r="C10" s="114" t="s">
        <v>106</v>
      </c>
      <c r="D10" s="115">
        <v>12</v>
      </c>
      <c r="E10" s="115">
        <v>87594</v>
      </c>
      <c r="F10" s="115">
        <v>2015</v>
      </c>
      <c r="H10" t="s">
        <v>121</v>
      </c>
    </row>
    <row r="11" spans="1:8" x14ac:dyDescent="0.25">
      <c r="A11" s="110">
        <v>7</v>
      </c>
      <c r="B11" s="114" t="s">
        <v>130</v>
      </c>
      <c r="C11" s="114" t="s">
        <v>166</v>
      </c>
      <c r="D11" s="115">
        <v>13</v>
      </c>
      <c r="E11" s="115">
        <v>84867</v>
      </c>
      <c r="F11" s="115">
        <v>2016</v>
      </c>
      <c r="H11" t="s">
        <v>121</v>
      </c>
    </row>
    <row r="12" spans="1:8" x14ac:dyDescent="0.25">
      <c r="A12" s="110">
        <v>8</v>
      </c>
      <c r="B12" s="114" t="s">
        <v>131</v>
      </c>
      <c r="C12" s="114" t="s">
        <v>109</v>
      </c>
      <c r="D12" s="115">
        <v>14</v>
      </c>
      <c r="E12" s="115">
        <v>85993</v>
      </c>
      <c r="F12" s="115">
        <v>2015</v>
      </c>
      <c r="H12" t="s">
        <v>121</v>
      </c>
    </row>
    <row r="13" spans="1:8" x14ac:dyDescent="0.25">
      <c r="A13" s="110">
        <v>9</v>
      </c>
      <c r="B13" s="114" t="s">
        <v>132</v>
      </c>
      <c r="C13" s="114" t="s">
        <v>109</v>
      </c>
      <c r="D13" s="115">
        <v>15</v>
      </c>
      <c r="E13" s="115">
        <v>82144</v>
      </c>
      <c r="F13" s="115">
        <v>2014</v>
      </c>
      <c r="H13" t="s">
        <v>121</v>
      </c>
    </row>
    <row r="14" spans="1:8" x14ac:dyDescent="0.25">
      <c r="A14" s="110">
        <v>10</v>
      </c>
      <c r="B14" s="114" t="s">
        <v>218</v>
      </c>
      <c r="C14" s="114" t="s">
        <v>76</v>
      </c>
      <c r="D14" s="115">
        <v>16</v>
      </c>
      <c r="E14" s="115">
        <v>89589</v>
      </c>
      <c r="F14" s="115">
        <v>2014</v>
      </c>
      <c r="H14" t="s">
        <v>121</v>
      </c>
    </row>
    <row r="15" spans="1:8" x14ac:dyDescent="0.25">
      <c r="A15" s="110">
        <v>11</v>
      </c>
      <c r="B15" s="114" t="s">
        <v>134</v>
      </c>
      <c r="C15" s="114" t="s">
        <v>106</v>
      </c>
      <c r="D15" s="115">
        <v>18</v>
      </c>
      <c r="E15" s="115">
        <v>89298</v>
      </c>
      <c r="F15" s="115">
        <v>2014</v>
      </c>
      <c r="H15" t="s">
        <v>121</v>
      </c>
    </row>
    <row r="16" spans="1:8" x14ac:dyDescent="0.25">
      <c r="A16" s="110">
        <v>12</v>
      </c>
      <c r="B16" s="114" t="s">
        <v>135</v>
      </c>
      <c r="C16" s="114" t="s">
        <v>109</v>
      </c>
      <c r="D16" s="115">
        <v>19</v>
      </c>
      <c r="E16" s="115">
        <v>86843</v>
      </c>
      <c r="F16" s="115">
        <v>2015</v>
      </c>
      <c r="H16" t="s">
        <v>121</v>
      </c>
    </row>
    <row r="17" spans="1:8" x14ac:dyDescent="0.25">
      <c r="A17" s="110">
        <v>13</v>
      </c>
      <c r="B17" s="114" t="s">
        <v>136</v>
      </c>
      <c r="C17" s="114" t="s">
        <v>72</v>
      </c>
      <c r="D17" s="115">
        <v>21</v>
      </c>
      <c r="E17" s="115">
        <v>84098</v>
      </c>
      <c r="F17" s="115">
        <v>2017</v>
      </c>
      <c r="H17" t="s">
        <v>121</v>
      </c>
    </row>
    <row r="18" spans="1:8" x14ac:dyDescent="0.25">
      <c r="A18" s="110">
        <v>14</v>
      </c>
      <c r="B18" s="114" t="s">
        <v>137</v>
      </c>
      <c r="C18" s="114" t="s">
        <v>77</v>
      </c>
      <c r="D18" s="115">
        <v>25</v>
      </c>
      <c r="E18" s="115">
        <v>84853</v>
      </c>
      <c r="F18" s="115">
        <v>2016</v>
      </c>
      <c r="H18" t="s">
        <v>121</v>
      </c>
    </row>
    <row r="19" spans="1:8" x14ac:dyDescent="0.25">
      <c r="A19" s="110">
        <v>15</v>
      </c>
      <c r="B19" s="114" t="s">
        <v>138</v>
      </c>
      <c r="C19" s="114" t="s">
        <v>167</v>
      </c>
      <c r="D19" s="115">
        <v>25.5</v>
      </c>
      <c r="E19" s="115">
        <v>85230</v>
      </c>
      <c r="F19" s="115">
        <v>2016</v>
      </c>
      <c r="H19" t="s">
        <v>121</v>
      </c>
    </row>
    <row r="20" spans="1:8" x14ac:dyDescent="0.25">
      <c r="A20" s="110">
        <v>16</v>
      </c>
      <c r="B20" s="114" t="s">
        <v>139</v>
      </c>
      <c r="C20" s="114" t="s">
        <v>120</v>
      </c>
      <c r="D20" s="115">
        <v>27</v>
      </c>
      <c r="E20" s="115">
        <v>85692</v>
      </c>
      <c r="F20" s="115">
        <v>2015</v>
      </c>
      <c r="H20" t="s">
        <v>121</v>
      </c>
    </row>
    <row r="21" spans="1:8" x14ac:dyDescent="0.25">
      <c r="A21" s="110">
        <v>17</v>
      </c>
      <c r="B21" s="114" t="s">
        <v>111</v>
      </c>
      <c r="C21" s="114" t="s">
        <v>87</v>
      </c>
      <c r="D21" s="115">
        <v>30</v>
      </c>
      <c r="E21" s="115">
        <v>82804</v>
      </c>
      <c r="F21" s="115">
        <v>2014</v>
      </c>
      <c r="G21" s="166"/>
      <c r="H21" s="166" t="s">
        <v>121</v>
      </c>
    </row>
    <row r="22" spans="1:8" x14ac:dyDescent="0.25">
      <c r="A22" s="110">
        <v>18</v>
      </c>
      <c r="B22" s="114" t="s">
        <v>142</v>
      </c>
      <c r="C22" s="114" t="s">
        <v>166</v>
      </c>
      <c r="D22" s="115">
        <v>32</v>
      </c>
      <c r="E22" s="115">
        <v>89727</v>
      </c>
      <c r="F22" s="115">
        <v>2014</v>
      </c>
      <c r="G22" s="166"/>
      <c r="H22" s="166" t="s">
        <v>121</v>
      </c>
    </row>
    <row r="23" spans="1:8" x14ac:dyDescent="0.25">
      <c r="A23" s="110">
        <v>19</v>
      </c>
      <c r="B23" s="114" t="s">
        <v>143</v>
      </c>
      <c r="C23" s="114" t="s">
        <v>109</v>
      </c>
      <c r="D23" s="115">
        <v>32</v>
      </c>
      <c r="E23" s="115">
        <v>87760</v>
      </c>
      <c r="F23" s="115">
        <v>2016</v>
      </c>
      <c r="G23" s="166"/>
      <c r="H23" s="166" t="s">
        <v>121</v>
      </c>
    </row>
    <row r="24" spans="1:8" x14ac:dyDescent="0.25">
      <c r="A24" s="110">
        <v>20</v>
      </c>
      <c r="B24" s="114" t="s">
        <v>144</v>
      </c>
      <c r="C24" s="114" t="s">
        <v>73</v>
      </c>
      <c r="D24" s="115">
        <v>34</v>
      </c>
      <c r="E24" s="115">
        <v>82688</v>
      </c>
      <c r="F24" s="115">
        <v>2016</v>
      </c>
      <c r="G24" s="166"/>
      <c r="H24" s="166" t="s">
        <v>121</v>
      </c>
    </row>
    <row r="25" spans="1:8" x14ac:dyDescent="0.25">
      <c r="A25" s="110">
        <v>21</v>
      </c>
      <c r="B25" s="114" t="s">
        <v>145</v>
      </c>
      <c r="C25" s="114" t="s">
        <v>77</v>
      </c>
      <c r="D25" s="115">
        <v>35</v>
      </c>
      <c r="E25" s="115">
        <v>90243</v>
      </c>
      <c r="F25" s="115">
        <v>2014</v>
      </c>
      <c r="G25" s="166" t="s">
        <v>121</v>
      </c>
      <c r="H25" s="166" t="s">
        <v>121</v>
      </c>
    </row>
    <row r="26" spans="1:8" x14ac:dyDescent="0.25">
      <c r="A26" s="110">
        <v>22</v>
      </c>
      <c r="B26" s="114" t="s">
        <v>146</v>
      </c>
      <c r="C26" s="114" t="s">
        <v>109</v>
      </c>
      <c r="D26" s="115">
        <v>38</v>
      </c>
      <c r="E26" s="115">
        <v>81801</v>
      </c>
      <c r="F26" s="115">
        <v>2016</v>
      </c>
      <c r="G26" s="166"/>
      <c r="H26" s="166" t="s">
        <v>121</v>
      </c>
    </row>
    <row r="27" spans="1:8" x14ac:dyDescent="0.25">
      <c r="A27" s="110">
        <v>23</v>
      </c>
      <c r="B27" s="114" t="s">
        <v>150</v>
      </c>
      <c r="C27" s="114" t="s">
        <v>106</v>
      </c>
      <c r="D27" s="115">
        <v>46</v>
      </c>
      <c r="E27" s="115">
        <v>89564</v>
      </c>
      <c r="F27" s="115">
        <v>2014</v>
      </c>
      <c r="G27" t="s">
        <v>121</v>
      </c>
      <c r="H27" t="s">
        <v>121</v>
      </c>
    </row>
    <row r="28" spans="1:8" x14ac:dyDescent="0.25">
      <c r="A28" s="110">
        <v>24</v>
      </c>
      <c r="B28" s="114" t="s">
        <v>154</v>
      </c>
      <c r="C28" s="114" t="s">
        <v>109</v>
      </c>
      <c r="D28" s="115">
        <v>55</v>
      </c>
      <c r="E28" s="115">
        <v>90360</v>
      </c>
      <c r="F28" s="115">
        <v>2014</v>
      </c>
      <c r="G28" t="s">
        <v>121</v>
      </c>
      <c r="H28" t="s">
        <v>121</v>
      </c>
    </row>
    <row r="29" spans="1:8" x14ac:dyDescent="0.25">
      <c r="A29" s="110">
        <v>25</v>
      </c>
      <c r="B29" s="114" t="s">
        <v>147</v>
      </c>
      <c r="C29" s="114" t="s">
        <v>109</v>
      </c>
      <c r="D29" s="115">
        <v>39</v>
      </c>
      <c r="E29" s="115">
        <v>81696</v>
      </c>
      <c r="F29" s="115">
        <v>2018</v>
      </c>
      <c r="G29" s="166"/>
      <c r="H29" s="166" t="s">
        <v>123</v>
      </c>
    </row>
    <row r="30" spans="1:8" x14ac:dyDescent="0.25">
      <c r="A30" s="110">
        <v>26</v>
      </c>
      <c r="B30" s="114" t="s">
        <v>148</v>
      </c>
      <c r="C30" s="114" t="s">
        <v>120</v>
      </c>
      <c r="D30" s="115">
        <v>40</v>
      </c>
      <c r="E30" s="115">
        <v>85690</v>
      </c>
      <c r="F30" s="115">
        <v>2014</v>
      </c>
      <c r="G30" s="166"/>
      <c r="H30" s="166" t="s">
        <v>123</v>
      </c>
    </row>
    <row r="31" spans="1:8" x14ac:dyDescent="0.25">
      <c r="A31" s="110">
        <v>27</v>
      </c>
      <c r="B31" s="114" t="s">
        <v>149</v>
      </c>
      <c r="C31" s="114" t="s">
        <v>73</v>
      </c>
      <c r="D31" s="115">
        <v>43</v>
      </c>
      <c r="E31" s="115">
        <v>81756</v>
      </c>
      <c r="F31" s="115">
        <v>2014</v>
      </c>
      <c r="G31" s="166"/>
      <c r="H31" s="166" t="s">
        <v>123</v>
      </c>
    </row>
    <row r="32" spans="1:8" x14ac:dyDescent="0.25">
      <c r="A32" s="110">
        <v>28</v>
      </c>
      <c r="B32" s="114" t="s">
        <v>151</v>
      </c>
      <c r="C32" s="114" t="s">
        <v>109</v>
      </c>
      <c r="D32" s="115">
        <v>47</v>
      </c>
      <c r="E32" s="115">
        <v>81706</v>
      </c>
      <c r="F32" s="115">
        <v>2016</v>
      </c>
      <c r="G32" s="166"/>
      <c r="H32" s="166" t="s">
        <v>123</v>
      </c>
    </row>
    <row r="33" spans="1:11" x14ac:dyDescent="0.25">
      <c r="A33" s="110">
        <v>29</v>
      </c>
      <c r="B33" s="114" t="s">
        <v>152</v>
      </c>
      <c r="C33" s="114" t="s">
        <v>168</v>
      </c>
      <c r="D33" s="115">
        <v>50</v>
      </c>
      <c r="E33" s="115">
        <v>85851</v>
      </c>
      <c r="F33" s="115">
        <v>2015</v>
      </c>
      <c r="G33" s="166"/>
      <c r="H33" s="166" t="s">
        <v>123</v>
      </c>
    </row>
    <row r="34" spans="1:11" x14ac:dyDescent="0.25">
      <c r="A34" s="110">
        <v>30</v>
      </c>
      <c r="B34" s="114" t="s">
        <v>153</v>
      </c>
      <c r="C34" s="114" t="s">
        <v>77</v>
      </c>
      <c r="D34" s="115">
        <v>51</v>
      </c>
      <c r="E34" s="115">
        <v>87888</v>
      </c>
      <c r="F34" s="115">
        <v>2017</v>
      </c>
      <c r="G34" s="166"/>
      <c r="H34" s="166" t="s">
        <v>123</v>
      </c>
    </row>
    <row r="35" spans="1:11" x14ac:dyDescent="0.25">
      <c r="A35" s="110">
        <v>31</v>
      </c>
      <c r="B35" s="114" t="s">
        <v>155</v>
      </c>
      <c r="C35" s="114" t="s">
        <v>77</v>
      </c>
      <c r="D35" s="115">
        <v>58</v>
      </c>
      <c r="E35" s="115">
        <v>90242</v>
      </c>
      <c r="F35" s="115">
        <v>2017</v>
      </c>
      <c r="G35" s="166"/>
      <c r="H35" s="166" t="s">
        <v>123</v>
      </c>
    </row>
    <row r="36" spans="1:11" x14ac:dyDescent="0.25">
      <c r="A36" s="110">
        <v>32</v>
      </c>
      <c r="B36" s="114" t="s">
        <v>156</v>
      </c>
      <c r="C36" s="114" t="s">
        <v>106</v>
      </c>
      <c r="D36" s="115" t="s">
        <v>171</v>
      </c>
      <c r="E36" s="115">
        <v>90421</v>
      </c>
      <c r="F36" s="115">
        <v>2015</v>
      </c>
      <c r="G36" s="166"/>
      <c r="H36" s="166" t="s">
        <v>123</v>
      </c>
    </row>
    <row r="37" spans="1:11" x14ac:dyDescent="0.25">
      <c r="A37" s="110">
        <v>33</v>
      </c>
      <c r="B37" s="114" t="s">
        <v>157</v>
      </c>
      <c r="C37" s="114" t="s">
        <v>168</v>
      </c>
      <c r="D37" s="115">
        <v>63</v>
      </c>
      <c r="E37" s="115">
        <v>84578</v>
      </c>
      <c r="F37" s="115">
        <v>2017</v>
      </c>
      <c r="G37" s="166"/>
      <c r="H37" s="166" t="s">
        <v>123</v>
      </c>
    </row>
    <row r="38" spans="1:11" x14ac:dyDescent="0.25">
      <c r="A38" s="110">
        <v>34</v>
      </c>
      <c r="B38" s="114" t="s">
        <v>158</v>
      </c>
      <c r="C38" s="114" t="s">
        <v>169</v>
      </c>
      <c r="D38" s="115">
        <v>65.5</v>
      </c>
      <c r="E38" s="115">
        <v>79346</v>
      </c>
      <c r="F38" s="115">
        <v>2018</v>
      </c>
      <c r="G38" s="166"/>
      <c r="H38" s="166" t="s">
        <v>123</v>
      </c>
    </row>
    <row r="39" spans="1:11" x14ac:dyDescent="0.25">
      <c r="A39" s="110">
        <v>35</v>
      </c>
      <c r="B39" s="114" t="s">
        <v>160</v>
      </c>
      <c r="C39" s="114" t="s">
        <v>109</v>
      </c>
      <c r="D39" s="115">
        <v>68</v>
      </c>
      <c r="E39" s="115">
        <v>89165</v>
      </c>
      <c r="F39" s="115">
        <v>2017</v>
      </c>
      <c r="G39" s="166"/>
      <c r="H39" s="166" t="s">
        <v>123</v>
      </c>
    </row>
    <row r="40" spans="1:11" x14ac:dyDescent="0.25">
      <c r="A40" s="110">
        <v>36</v>
      </c>
      <c r="B40" s="114" t="s">
        <v>213</v>
      </c>
      <c r="C40" s="114" t="s">
        <v>106</v>
      </c>
      <c r="D40" s="115">
        <v>69</v>
      </c>
      <c r="E40" s="115"/>
      <c r="F40" s="115" t="s">
        <v>217</v>
      </c>
      <c r="G40" s="166"/>
      <c r="H40" s="166" t="s">
        <v>123</v>
      </c>
    </row>
    <row r="41" spans="1:11" x14ac:dyDescent="0.25">
      <c r="A41" s="110">
        <v>37</v>
      </c>
      <c r="B41" s="114" t="s">
        <v>161</v>
      </c>
      <c r="C41" s="114" t="s">
        <v>106</v>
      </c>
      <c r="D41" s="115">
        <v>69</v>
      </c>
      <c r="E41" s="115">
        <v>90171</v>
      </c>
      <c r="F41" s="115">
        <v>2017</v>
      </c>
      <c r="G41" s="166"/>
      <c r="H41" s="166" t="s">
        <v>123</v>
      </c>
    </row>
    <row r="42" spans="1:11" x14ac:dyDescent="0.25">
      <c r="A42" s="110">
        <v>38</v>
      </c>
      <c r="B42" s="114" t="s">
        <v>162</v>
      </c>
      <c r="C42" s="114" t="s">
        <v>106</v>
      </c>
      <c r="D42" s="115">
        <v>71</v>
      </c>
      <c r="E42" s="115">
        <v>90535</v>
      </c>
      <c r="F42" s="115">
        <v>2017</v>
      </c>
      <c r="G42" s="166"/>
      <c r="H42" s="166" t="s">
        <v>123</v>
      </c>
      <c r="K42" s="1"/>
    </row>
    <row r="43" spans="1:11" x14ac:dyDescent="0.25">
      <c r="A43" s="110">
        <v>39</v>
      </c>
      <c r="B43" s="114" t="s">
        <v>163</v>
      </c>
      <c r="C43" s="114" t="s">
        <v>170</v>
      </c>
      <c r="D43" s="115">
        <v>79</v>
      </c>
      <c r="E43" s="115">
        <v>89025</v>
      </c>
      <c r="F43" s="115">
        <v>2014</v>
      </c>
      <c r="G43" s="166"/>
      <c r="H43" s="166" t="s">
        <v>123</v>
      </c>
      <c r="K43" s="1"/>
    </row>
    <row r="44" spans="1:11" x14ac:dyDescent="0.25">
      <c r="A44" s="110">
        <v>40</v>
      </c>
      <c r="B44" s="114" t="s">
        <v>164</v>
      </c>
      <c r="C44" s="114" t="s">
        <v>73</v>
      </c>
      <c r="D44" s="115">
        <v>79</v>
      </c>
      <c r="E44" s="115">
        <v>88935</v>
      </c>
      <c r="F44" s="115">
        <v>2016</v>
      </c>
      <c r="G44" s="166"/>
      <c r="H44" s="166" t="s">
        <v>123</v>
      </c>
      <c r="K44" s="1"/>
    </row>
    <row r="45" spans="1:11" x14ac:dyDescent="0.25">
      <c r="A45" s="110">
        <v>41</v>
      </c>
      <c r="B45" s="114"/>
      <c r="C45" s="114"/>
      <c r="D45" s="115"/>
      <c r="E45" s="115"/>
      <c r="F45" s="115"/>
      <c r="G45" s="166"/>
      <c r="H45" s="166"/>
      <c r="K45" s="1"/>
    </row>
    <row r="46" spans="1:11" x14ac:dyDescent="0.25">
      <c r="A46" s="110">
        <v>42</v>
      </c>
      <c r="B46" s="114"/>
      <c r="C46" s="114"/>
      <c r="D46" s="115"/>
      <c r="E46" s="115"/>
      <c r="F46" s="115"/>
      <c r="G46" s="166"/>
      <c r="H46" s="166"/>
    </row>
    <row r="47" spans="1:11" x14ac:dyDescent="0.25">
      <c r="A47" s="110">
        <v>43</v>
      </c>
      <c r="B47" s="114"/>
      <c r="C47" s="114"/>
      <c r="D47" s="115"/>
      <c r="E47" s="115"/>
      <c r="F47" s="115"/>
      <c r="G47" s="166"/>
      <c r="H47" s="166"/>
    </row>
    <row r="48" spans="1:11" x14ac:dyDescent="0.25">
      <c r="A48" s="110">
        <v>44</v>
      </c>
      <c r="B48" s="114"/>
      <c r="C48" s="114"/>
      <c r="D48" s="115"/>
      <c r="E48" s="115"/>
      <c r="F48" s="115"/>
    </row>
    <row r="49" spans="1:6" x14ac:dyDescent="0.25">
      <c r="A49" s="110">
        <v>45</v>
      </c>
      <c r="B49" s="114"/>
      <c r="C49" s="114"/>
      <c r="D49" s="115"/>
      <c r="E49" s="115"/>
      <c r="F49" s="115"/>
    </row>
    <row r="50" spans="1:6" x14ac:dyDescent="0.25">
      <c r="A50" s="110">
        <v>46</v>
      </c>
      <c r="B50" s="114"/>
      <c r="C50" s="114"/>
      <c r="D50" s="115"/>
      <c r="E50" s="115"/>
      <c r="F50" s="115"/>
    </row>
    <row r="51" spans="1:6" x14ac:dyDescent="0.25">
      <c r="A51" s="110">
        <v>47</v>
      </c>
      <c r="B51" s="114"/>
      <c r="C51" s="114"/>
      <c r="D51" s="115"/>
      <c r="E51" s="115"/>
      <c r="F51" s="115"/>
    </row>
    <row r="52" spans="1:6" x14ac:dyDescent="0.25">
      <c r="A52" s="110">
        <v>48</v>
      </c>
      <c r="B52" s="114"/>
      <c r="C52" s="114"/>
      <c r="D52" s="115"/>
      <c r="E52" s="115"/>
      <c r="F52" s="115"/>
    </row>
    <row r="53" spans="1:6" x14ac:dyDescent="0.25">
      <c r="A53" s="110">
        <v>49</v>
      </c>
      <c r="B53" s="114"/>
      <c r="C53" s="114"/>
      <c r="D53" s="115"/>
      <c r="E53" s="115"/>
      <c r="F53" s="115"/>
    </row>
    <row r="54" spans="1:6" x14ac:dyDescent="0.25">
      <c r="A54" s="110">
        <v>50</v>
      </c>
      <c r="B54" s="114"/>
      <c r="C54" s="114"/>
      <c r="D54" s="115"/>
      <c r="E54" s="115"/>
      <c r="F54" s="115"/>
    </row>
    <row r="55" spans="1:6" x14ac:dyDescent="0.25">
      <c r="A55" s="110">
        <v>51</v>
      </c>
      <c r="B55" s="114"/>
      <c r="C55" s="114"/>
      <c r="D55" s="115"/>
      <c r="E55" s="115"/>
      <c r="F55" s="115"/>
    </row>
    <row r="56" spans="1:6" x14ac:dyDescent="0.25">
      <c r="A56" s="110">
        <v>52</v>
      </c>
      <c r="B56" s="114"/>
      <c r="C56" s="114"/>
      <c r="D56" s="115"/>
      <c r="E56" s="115"/>
      <c r="F56" s="115"/>
    </row>
    <row r="57" spans="1:6" x14ac:dyDescent="0.25">
      <c r="A57" s="110">
        <v>53</v>
      </c>
      <c r="B57" s="114"/>
      <c r="C57" s="114"/>
      <c r="D57" s="115"/>
      <c r="E57" s="115"/>
      <c r="F57" s="115"/>
    </row>
    <row r="58" spans="1:6" x14ac:dyDescent="0.25">
      <c r="A58" s="110">
        <v>54</v>
      </c>
      <c r="B58" s="114"/>
      <c r="C58" s="114"/>
      <c r="D58" s="115"/>
      <c r="E58" s="115"/>
      <c r="F58" s="115"/>
    </row>
    <row r="59" spans="1:6" x14ac:dyDescent="0.25">
      <c r="A59" s="110">
        <v>55</v>
      </c>
      <c r="B59" s="114"/>
      <c r="C59" s="114"/>
      <c r="D59" s="115"/>
      <c r="E59" s="115"/>
      <c r="F59" s="115"/>
    </row>
    <row r="60" spans="1:6" x14ac:dyDescent="0.25">
      <c r="A60" s="110">
        <v>56</v>
      </c>
      <c r="B60" s="114"/>
      <c r="C60" s="114"/>
      <c r="D60" s="115"/>
      <c r="E60" s="115"/>
      <c r="F60" s="115"/>
    </row>
    <row r="61" spans="1:6" x14ac:dyDescent="0.25">
      <c r="A61" s="110">
        <v>57</v>
      </c>
      <c r="B61" s="114"/>
      <c r="C61" s="114"/>
      <c r="D61" s="115"/>
      <c r="E61" s="115"/>
      <c r="F61" s="115"/>
    </row>
    <row r="62" spans="1:6" x14ac:dyDescent="0.25">
      <c r="A62" s="110">
        <v>58</v>
      </c>
      <c r="B62" s="114"/>
      <c r="C62" s="114"/>
      <c r="D62" s="115"/>
      <c r="E62" s="115"/>
      <c r="F62" s="115"/>
    </row>
    <row r="63" spans="1:6" x14ac:dyDescent="0.25">
      <c r="A63" s="110">
        <v>59</v>
      </c>
      <c r="B63" s="114"/>
      <c r="C63" s="114"/>
      <c r="D63" s="115"/>
      <c r="E63" s="115"/>
      <c r="F63" s="115"/>
    </row>
    <row r="64" spans="1:6" x14ac:dyDescent="0.25">
      <c r="A64" s="110">
        <v>60</v>
      </c>
      <c r="B64" s="114"/>
      <c r="C64" s="114"/>
      <c r="D64" s="115"/>
      <c r="E64" s="115"/>
      <c r="F64" s="115"/>
    </row>
    <row r="65" spans="1:6" x14ac:dyDescent="0.25">
      <c r="A65" s="110">
        <v>61</v>
      </c>
      <c r="B65" s="114"/>
      <c r="C65" s="114"/>
      <c r="D65" s="115"/>
      <c r="E65" s="115"/>
      <c r="F65" s="115"/>
    </row>
    <row r="66" spans="1:6" x14ac:dyDescent="0.25">
      <c r="A66" s="110">
        <v>62</v>
      </c>
      <c r="B66" s="114"/>
      <c r="C66" s="114"/>
      <c r="D66" s="115"/>
      <c r="E66" s="115"/>
      <c r="F66" s="115"/>
    </row>
    <row r="67" spans="1:6" x14ac:dyDescent="0.25">
      <c r="A67" s="110">
        <v>63</v>
      </c>
      <c r="B67" s="114"/>
      <c r="C67" s="114"/>
      <c r="D67" s="115"/>
      <c r="E67" s="115"/>
      <c r="F67" s="115"/>
    </row>
    <row r="68" spans="1:6" x14ac:dyDescent="0.25">
      <c r="A68" s="110">
        <v>64</v>
      </c>
      <c r="B68" s="114"/>
      <c r="C68" s="114"/>
      <c r="D68" s="115"/>
      <c r="E68" s="115"/>
      <c r="F68" s="115"/>
    </row>
    <row r="69" spans="1:6" x14ac:dyDescent="0.25">
      <c r="A69" s="110">
        <v>65</v>
      </c>
      <c r="B69" s="114"/>
      <c r="C69" s="114"/>
      <c r="D69" s="115"/>
      <c r="E69" s="115"/>
      <c r="F69" s="115"/>
    </row>
    <row r="70" spans="1:6" x14ac:dyDescent="0.25">
      <c r="A70" s="110">
        <v>66</v>
      </c>
      <c r="B70" s="114"/>
      <c r="C70" s="114"/>
      <c r="D70" s="115"/>
      <c r="E70" s="115"/>
      <c r="F70" s="115"/>
    </row>
    <row r="71" spans="1:6" x14ac:dyDescent="0.25">
      <c r="A71" s="110">
        <v>67</v>
      </c>
      <c r="B71" s="114"/>
      <c r="C71" s="114"/>
      <c r="D71" s="115"/>
      <c r="E71" s="115"/>
      <c r="F71" s="115"/>
    </row>
    <row r="72" spans="1:6" x14ac:dyDescent="0.25">
      <c r="A72" s="110">
        <v>68</v>
      </c>
      <c r="B72" s="114"/>
      <c r="C72" s="114"/>
      <c r="D72" s="115"/>
      <c r="E72" s="115"/>
      <c r="F72" s="115"/>
    </row>
    <row r="73" spans="1:6" x14ac:dyDescent="0.25">
      <c r="A73" s="110">
        <v>69</v>
      </c>
      <c r="B73" s="114"/>
      <c r="C73" s="114"/>
      <c r="D73" s="115"/>
      <c r="E73" s="115"/>
      <c r="F73" s="115"/>
    </row>
    <row r="74" spans="1:6" x14ac:dyDescent="0.25">
      <c r="A74" s="110">
        <v>70</v>
      </c>
      <c r="B74" s="114"/>
      <c r="C74" s="114"/>
      <c r="D74" s="115"/>
      <c r="E74" s="115"/>
      <c r="F74" s="115"/>
    </row>
    <row r="75" spans="1:6" x14ac:dyDescent="0.25">
      <c r="A75" s="110">
        <v>71</v>
      </c>
      <c r="B75" s="114"/>
      <c r="C75" s="114"/>
      <c r="D75" s="115"/>
      <c r="E75" s="115"/>
      <c r="F75" s="115"/>
    </row>
    <row r="76" spans="1:6" x14ac:dyDescent="0.25">
      <c r="A76" s="110">
        <v>72</v>
      </c>
      <c r="B76" s="114"/>
      <c r="C76" s="114"/>
      <c r="D76" s="115"/>
      <c r="E76" s="115"/>
      <c r="F76" s="115"/>
    </row>
    <row r="77" spans="1:6" x14ac:dyDescent="0.25">
      <c r="A77" s="110">
        <v>73</v>
      </c>
      <c r="B77" s="114"/>
      <c r="C77" s="114"/>
      <c r="D77" s="115"/>
      <c r="E77" s="115"/>
      <c r="F77" s="115"/>
    </row>
    <row r="78" spans="1:6" x14ac:dyDescent="0.25">
      <c r="A78" s="110">
        <v>74</v>
      </c>
      <c r="B78" s="114"/>
      <c r="C78" s="114"/>
      <c r="D78" s="115"/>
      <c r="E78" s="115"/>
      <c r="F78" s="115"/>
    </row>
    <row r="79" spans="1:6" x14ac:dyDescent="0.25">
      <c r="A79" s="110">
        <v>75</v>
      </c>
      <c r="B79" s="114"/>
      <c r="C79" s="114"/>
      <c r="D79" s="115"/>
      <c r="E79" s="115"/>
      <c r="F79" s="115"/>
    </row>
    <row r="80" spans="1:6" x14ac:dyDescent="0.25">
      <c r="A80" s="110">
        <v>76</v>
      </c>
      <c r="B80" s="114"/>
      <c r="C80" s="114"/>
      <c r="D80" s="115"/>
      <c r="E80" s="115"/>
      <c r="F80" s="115"/>
    </row>
    <row r="81" spans="1:6" x14ac:dyDescent="0.25">
      <c r="A81" s="110">
        <v>77</v>
      </c>
      <c r="B81" s="114"/>
      <c r="C81" s="114"/>
      <c r="D81" s="115"/>
      <c r="E81" s="115"/>
      <c r="F81" s="115"/>
    </row>
    <row r="82" spans="1:6" x14ac:dyDescent="0.25">
      <c r="A82" s="110">
        <v>78</v>
      </c>
      <c r="B82" s="114"/>
      <c r="C82" s="114"/>
      <c r="D82" s="115"/>
      <c r="E82" s="115"/>
      <c r="F82" s="115"/>
    </row>
    <row r="83" spans="1:6" x14ac:dyDescent="0.25">
      <c r="A83" s="110">
        <v>79</v>
      </c>
      <c r="B83" s="114"/>
      <c r="C83" s="114"/>
      <c r="D83" s="115"/>
      <c r="E83" s="115"/>
      <c r="F83" s="115"/>
    </row>
    <row r="84" spans="1:6" x14ac:dyDescent="0.25">
      <c r="A84" s="110">
        <v>80</v>
      </c>
      <c r="B84" s="114"/>
      <c r="C84" s="114"/>
      <c r="D84" s="115"/>
      <c r="E84" s="115"/>
      <c r="F84" s="115"/>
    </row>
    <row r="85" spans="1:6" x14ac:dyDescent="0.25">
      <c r="A85" s="110">
        <v>81</v>
      </c>
      <c r="B85" s="114"/>
      <c r="C85" s="114"/>
      <c r="D85" s="115"/>
      <c r="E85" s="115"/>
      <c r="F85" s="115"/>
    </row>
    <row r="86" spans="1:6" x14ac:dyDescent="0.25">
      <c r="A86" s="110">
        <v>82</v>
      </c>
      <c r="B86" s="114"/>
      <c r="C86" s="114"/>
      <c r="D86" s="115"/>
      <c r="E86" s="115"/>
      <c r="F86" s="115"/>
    </row>
    <row r="87" spans="1:6" x14ac:dyDescent="0.25">
      <c r="A87" s="110">
        <v>83</v>
      </c>
      <c r="B87" s="114"/>
      <c r="C87" s="114"/>
      <c r="D87" s="115"/>
      <c r="E87" s="115"/>
      <c r="F87" s="115"/>
    </row>
    <row r="88" spans="1:6" x14ac:dyDescent="0.25">
      <c r="A88" s="110">
        <v>84</v>
      </c>
      <c r="B88" s="114"/>
      <c r="C88" s="114"/>
      <c r="D88" s="115"/>
      <c r="E88" s="115"/>
      <c r="F88" s="115"/>
    </row>
    <row r="89" spans="1:6" x14ac:dyDescent="0.25">
      <c r="A89" s="110">
        <v>85</v>
      </c>
      <c r="B89" s="114"/>
      <c r="C89" s="114"/>
      <c r="D89" s="115"/>
      <c r="E89" s="115"/>
      <c r="F89" s="115"/>
    </row>
    <row r="90" spans="1:6" x14ac:dyDescent="0.25">
      <c r="A90" s="110">
        <v>86</v>
      </c>
      <c r="B90" s="114"/>
      <c r="C90" s="114"/>
      <c r="D90" s="115"/>
      <c r="E90" s="115"/>
      <c r="F90" s="115"/>
    </row>
    <row r="91" spans="1:6" x14ac:dyDescent="0.25">
      <c r="A91" s="110">
        <v>87</v>
      </c>
      <c r="B91" s="114"/>
      <c r="C91" s="114"/>
      <c r="D91" s="115"/>
      <c r="E91" s="115"/>
      <c r="F91" s="115"/>
    </row>
    <row r="92" spans="1:6" x14ac:dyDescent="0.25">
      <c r="A92" s="110">
        <v>88</v>
      </c>
      <c r="B92" s="114"/>
      <c r="C92" s="114"/>
      <c r="D92" s="115"/>
      <c r="E92" s="115"/>
      <c r="F92" s="115"/>
    </row>
    <row r="93" spans="1:6" x14ac:dyDescent="0.25">
      <c r="A93" s="110">
        <v>89</v>
      </c>
      <c r="B93" s="114"/>
      <c r="C93" s="114"/>
      <c r="D93" s="115"/>
      <c r="E93" s="115"/>
      <c r="F93" s="115"/>
    </row>
    <row r="94" spans="1:6" x14ac:dyDescent="0.25">
      <c r="A94" s="110">
        <v>90</v>
      </c>
      <c r="B94" s="114"/>
      <c r="C94" s="114"/>
      <c r="D94" s="115"/>
      <c r="E94" s="115"/>
      <c r="F94" s="115"/>
    </row>
    <row r="95" spans="1:6" x14ac:dyDescent="0.25">
      <c r="A95" s="110">
        <v>91</v>
      </c>
      <c r="B95" s="114"/>
      <c r="C95" s="114"/>
      <c r="D95" s="115"/>
      <c r="E95" s="115"/>
      <c r="F95" s="115"/>
    </row>
    <row r="96" spans="1:6" x14ac:dyDescent="0.25">
      <c r="A96" s="110">
        <v>92</v>
      </c>
      <c r="B96" s="114"/>
      <c r="C96" s="114"/>
      <c r="D96" s="115"/>
      <c r="E96" s="115"/>
      <c r="F96" s="115"/>
    </row>
    <row r="97" spans="1:6" x14ac:dyDescent="0.25">
      <c r="A97" s="110">
        <v>93</v>
      </c>
      <c r="B97" s="114"/>
      <c r="C97" s="114"/>
      <c r="D97" s="115"/>
      <c r="E97" s="115"/>
      <c r="F97" s="115"/>
    </row>
    <row r="98" spans="1:6" x14ac:dyDescent="0.25">
      <c r="A98" s="110">
        <v>94</v>
      </c>
      <c r="B98" s="114"/>
      <c r="C98" s="114"/>
      <c r="D98" s="115"/>
      <c r="E98" s="115"/>
      <c r="F98" s="115"/>
    </row>
    <row r="99" spans="1:6" x14ac:dyDescent="0.25">
      <c r="A99" s="110">
        <v>95</v>
      </c>
      <c r="B99" s="114"/>
      <c r="C99" s="114"/>
      <c r="D99" s="115"/>
      <c r="E99" s="115"/>
      <c r="F99" s="115"/>
    </row>
    <row r="100" spans="1:6" x14ac:dyDescent="0.25">
      <c r="A100" s="110">
        <v>96</v>
      </c>
      <c r="B100" s="114"/>
      <c r="C100" s="114"/>
      <c r="D100" s="115"/>
      <c r="E100" s="115"/>
      <c r="F100" s="115"/>
    </row>
    <row r="101" spans="1:6" x14ac:dyDescent="0.25">
      <c r="A101" s="110">
        <v>97</v>
      </c>
      <c r="B101" s="114"/>
      <c r="C101" s="114"/>
      <c r="D101" s="115"/>
      <c r="E101" s="115"/>
      <c r="F101" s="115"/>
    </row>
    <row r="102" spans="1:6" x14ac:dyDescent="0.25">
      <c r="A102" s="110">
        <v>98</v>
      </c>
      <c r="B102" s="114"/>
      <c r="C102" s="114"/>
      <c r="D102" s="115"/>
      <c r="E102" s="115"/>
      <c r="F102" s="115"/>
    </row>
    <row r="103" spans="1:6" x14ac:dyDescent="0.25">
      <c r="A103" s="110">
        <v>99</v>
      </c>
      <c r="B103" s="114"/>
      <c r="C103" s="114"/>
      <c r="D103" s="115"/>
      <c r="E103" s="115"/>
      <c r="F103" s="115"/>
    </row>
    <row r="104" spans="1:6" x14ac:dyDescent="0.25">
      <c r="A104" s="110">
        <v>100</v>
      </c>
      <c r="B104" s="114"/>
      <c r="C104" s="114"/>
      <c r="D104" s="115"/>
      <c r="E104" s="115"/>
      <c r="F104" s="115"/>
    </row>
    <row r="105" spans="1:6" x14ac:dyDescent="0.25">
      <c r="A105" s="110">
        <v>101</v>
      </c>
      <c r="B105" s="114"/>
      <c r="C105" s="114"/>
      <c r="D105" s="115"/>
      <c r="E105" s="115"/>
      <c r="F105" s="115"/>
    </row>
    <row r="106" spans="1:6" x14ac:dyDescent="0.25">
      <c r="A106" s="110">
        <v>102</v>
      </c>
      <c r="B106" s="114"/>
      <c r="C106" s="114"/>
      <c r="D106" s="115"/>
      <c r="E106" s="115"/>
      <c r="F106" s="115"/>
    </row>
    <row r="107" spans="1:6" x14ac:dyDescent="0.25">
      <c r="A107" s="110">
        <v>103</v>
      </c>
      <c r="B107" s="114"/>
      <c r="C107" s="114"/>
      <c r="D107" s="115"/>
      <c r="E107" s="115"/>
      <c r="F107" s="115"/>
    </row>
    <row r="108" spans="1:6" x14ac:dyDescent="0.25">
      <c r="A108" s="110">
        <v>104</v>
      </c>
      <c r="B108" s="114"/>
      <c r="C108" s="114"/>
      <c r="D108" s="115"/>
      <c r="E108" s="115"/>
      <c r="F108" s="115"/>
    </row>
    <row r="109" spans="1:6" x14ac:dyDescent="0.25">
      <c r="A109" s="110">
        <v>105</v>
      </c>
      <c r="B109" s="114"/>
      <c r="C109" s="114"/>
      <c r="D109" s="115"/>
      <c r="E109" s="115"/>
      <c r="F109" s="115"/>
    </row>
    <row r="110" spans="1:6" x14ac:dyDescent="0.25">
      <c r="A110" s="110">
        <v>106</v>
      </c>
      <c r="B110" s="114"/>
      <c r="C110" s="114"/>
      <c r="D110" s="115"/>
      <c r="E110" s="115"/>
      <c r="F110" s="115"/>
    </row>
    <row r="111" spans="1:6" x14ac:dyDescent="0.25">
      <c r="A111" s="110">
        <v>107</v>
      </c>
      <c r="B111" s="114"/>
      <c r="C111" s="114"/>
      <c r="D111" s="115"/>
      <c r="E111" s="115"/>
      <c r="F111" s="115"/>
    </row>
    <row r="112" spans="1:6" x14ac:dyDescent="0.25">
      <c r="A112" s="110">
        <v>108</v>
      </c>
      <c r="B112" s="114"/>
      <c r="C112" s="114"/>
      <c r="D112" s="115"/>
      <c r="E112" s="115"/>
      <c r="F112" s="115"/>
    </row>
    <row r="113" spans="1:6" x14ac:dyDescent="0.25">
      <c r="A113" s="110">
        <v>109</v>
      </c>
      <c r="B113" s="114"/>
      <c r="C113" s="114"/>
      <c r="D113" s="115"/>
      <c r="E113" s="115"/>
      <c r="F113" s="115"/>
    </row>
    <row r="114" spans="1:6" x14ac:dyDescent="0.25">
      <c r="A114" s="110">
        <v>110</v>
      </c>
      <c r="B114" s="114"/>
      <c r="C114" s="114"/>
      <c r="D114" s="115"/>
      <c r="E114" s="115"/>
      <c r="F114" s="115"/>
    </row>
    <row r="115" spans="1:6" x14ac:dyDescent="0.25">
      <c r="A115" s="110">
        <v>111</v>
      </c>
      <c r="B115" s="114"/>
      <c r="C115" s="114"/>
      <c r="D115" s="115"/>
      <c r="E115" s="115"/>
      <c r="F115" s="115"/>
    </row>
    <row r="116" spans="1:6" x14ac:dyDescent="0.25">
      <c r="A116" s="110">
        <v>112</v>
      </c>
      <c r="B116" s="114"/>
      <c r="C116" s="114"/>
      <c r="D116" s="115"/>
      <c r="E116" s="115"/>
      <c r="F116" s="115"/>
    </row>
    <row r="117" spans="1:6" x14ac:dyDescent="0.25">
      <c r="A117" s="110">
        <v>113</v>
      </c>
      <c r="B117" s="114"/>
      <c r="C117" s="114"/>
      <c r="D117" s="115"/>
      <c r="E117" s="115"/>
      <c r="F117" s="115"/>
    </row>
    <row r="118" spans="1:6" x14ac:dyDescent="0.25">
      <c r="A118" s="110">
        <v>114</v>
      </c>
      <c r="B118" s="114"/>
      <c r="C118" s="114"/>
      <c r="D118" s="115"/>
      <c r="E118" s="115"/>
      <c r="F118" s="115"/>
    </row>
    <row r="119" spans="1:6" x14ac:dyDescent="0.25">
      <c r="A119" s="110">
        <v>115</v>
      </c>
      <c r="B119" s="114"/>
      <c r="C119" s="114"/>
      <c r="D119" s="115"/>
      <c r="E119" s="115"/>
      <c r="F119" s="115"/>
    </row>
    <row r="120" spans="1:6" x14ac:dyDescent="0.25">
      <c r="A120" s="110">
        <v>116</v>
      </c>
      <c r="B120" s="114"/>
      <c r="C120" s="114"/>
      <c r="D120" s="115"/>
      <c r="E120" s="115"/>
      <c r="F120" s="115"/>
    </row>
    <row r="121" spans="1:6" x14ac:dyDescent="0.25">
      <c r="A121" s="110">
        <v>117</v>
      </c>
      <c r="B121" s="114"/>
      <c r="C121" s="114"/>
      <c r="D121" s="115"/>
      <c r="E121" s="115"/>
      <c r="F121" s="115"/>
    </row>
    <row r="122" spans="1:6" x14ac:dyDescent="0.25">
      <c r="A122" s="110">
        <v>118</v>
      </c>
      <c r="B122" s="114"/>
      <c r="C122" s="114"/>
      <c r="D122" s="115"/>
      <c r="E122" s="115"/>
      <c r="F122" s="115"/>
    </row>
    <row r="123" spans="1:6" x14ac:dyDescent="0.25">
      <c r="A123" s="110">
        <v>119</v>
      </c>
      <c r="B123" s="114"/>
      <c r="C123" s="114"/>
      <c r="D123" s="115"/>
      <c r="E123" s="115"/>
      <c r="F123" s="115"/>
    </row>
    <row r="124" spans="1:6" x14ac:dyDescent="0.25">
      <c r="A124" s="110">
        <v>120</v>
      </c>
      <c r="B124" s="114"/>
      <c r="C124" s="114"/>
      <c r="D124" s="115"/>
      <c r="E124" s="115"/>
      <c r="F124" s="115"/>
    </row>
    <row r="125" spans="1:6" x14ac:dyDescent="0.25">
      <c r="A125" s="110">
        <v>121</v>
      </c>
      <c r="B125" s="114"/>
      <c r="C125" s="114"/>
      <c r="D125" s="115"/>
      <c r="E125" s="115"/>
      <c r="F125" s="115"/>
    </row>
    <row r="126" spans="1:6" x14ac:dyDescent="0.25">
      <c r="A126" s="110">
        <v>122</v>
      </c>
      <c r="B126" s="114"/>
      <c r="C126" s="114"/>
      <c r="D126" s="115"/>
      <c r="E126" s="115"/>
      <c r="F126" s="115"/>
    </row>
    <row r="127" spans="1:6" x14ac:dyDescent="0.25">
      <c r="A127" s="110">
        <v>123</v>
      </c>
      <c r="B127" s="114"/>
      <c r="C127" s="114"/>
      <c r="D127" s="115"/>
      <c r="E127" s="115"/>
      <c r="F127" s="115"/>
    </row>
    <row r="128" spans="1:6" x14ac:dyDescent="0.25">
      <c r="A128" s="110">
        <v>124</v>
      </c>
      <c r="B128" s="114"/>
      <c r="C128" s="114"/>
      <c r="D128" s="115"/>
      <c r="E128" s="115"/>
      <c r="F128" s="115"/>
    </row>
    <row r="129" spans="1:6" x14ac:dyDescent="0.25">
      <c r="A129" s="110">
        <v>125</v>
      </c>
      <c r="B129" s="114"/>
      <c r="C129" s="114"/>
      <c r="D129" s="115"/>
      <c r="E129" s="115"/>
      <c r="F129" s="115"/>
    </row>
    <row r="130" spans="1:6" x14ac:dyDescent="0.25">
      <c r="A130" s="110">
        <v>126</v>
      </c>
      <c r="B130" s="114"/>
      <c r="C130" s="114"/>
      <c r="D130" s="115"/>
      <c r="E130" s="115"/>
      <c r="F130" s="115"/>
    </row>
    <row r="131" spans="1:6" x14ac:dyDescent="0.25">
      <c r="A131" s="110">
        <v>127</v>
      </c>
      <c r="B131" s="114"/>
      <c r="C131" s="114"/>
      <c r="D131" s="115"/>
      <c r="E131" s="115"/>
      <c r="F131" s="115"/>
    </row>
    <row r="132" spans="1:6" x14ac:dyDescent="0.25">
      <c r="A132" s="110">
        <v>128</v>
      </c>
      <c r="B132" s="114"/>
      <c r="C132" s="114"/>
      <c r="D132" s="114"/>
      <c r="E132" s="114"/>
      <c r="F132" s="114"/>
    </row>
    <row r="133" spans="1:6" x14ac:dyDescent="0.25">
      <c r="A133" s="88"/>
      <c r="B133" s="72"/>
      <c r="C133" s="72"/>
      <c r="D133" s="72"/>
      <c r="E133" s="72"/>
      <c r="F133" s="72"/>
    </row>
  </sheetData>
  <sortState ref="B5:F41">
    <sortCondition ref="D5:D41"/>
  </sortState>
  <dataConsolidate/>
  <mergeCells count="2">
    <mergeCell ref="B2:F2"/>
    <mergeCell ref="B1:F1"/>
  </mergeCells>
  <phoneticPr fontId="0" type="noConversion"/>
  <pageMargins left="0.78740157499999996" right="0.78740157499999996" top="0.984251969" bottom="0.984251969" header="0.4921259845" footer="0.4921259845"/>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topLeftCell="A63" zoomScaleNormal="100" workbookViewId="0">
      <selection activeCell="C81" sqref="C81"/>
    </sheetView>
  </sheetViews>
  <sheetFormatPr defaultRowHeight="12.5" x14ac:dyDescent="0.25"/>
  <cols>
    <col min="1" max="1" width="7.1796875" style="119" customWidth="1"/>
    <col min="2" max="2" width="8.54296875" style="119" customWidth="1"/>
    <col min="3" max="3" width="21.453125" style="119" customWidth="1"/>
    <col min="4" max="4" width="1.1796875" style="119" customWidth="1"/>
    <col min="5" max="5" width="5.54296875" style="119" bestFit="1" customWidth="1"/>
    <col min="6" max="6" width="19.1796875" style="119" customWidth="1"/>
    <col min="7" max="7" width="6.1796875" style="119" customWidth="1"/>
    <col min="8" max="8" width="8.54296875" style="119" customWidth="1"/>
    <col min="9" max="9" width="11.1796875" style="119" customWidth="1"/>
    <col min="10" max="10" width="10.81640625" style="119" bestFit="1" customWidth="1"/>
    <col min="11" max="18" width="10.1796875" style="119" customWidth="1"/>
    <col min="19" max="256" width="8.7265625" style="119"/>
    <col min="257" max="257" width="7.1796875" style="119" customWidth="1"/>
    <col min="258" max="258" width="8.54296875" style="119" customWidth="1"/>
    <col min="259" max="259" width="21.453125" style="119" customWidth="1"/>
    <col min="260" max="260" width="1.1796875" style="119" customWidth="1"/>
    <col min="261" max="261" width="5.54296875" style="119" bestFit="1" customWidth="1"/>
    <col min="262" max="262" width="19.1796875" style="119" customWidth="1"/>
    <col min="263" max="263" width="6.1796875" style="119" customWidth="1"/>
    <col min="264" max="264" width="8.54296875" style="119" customWidth="1"/>
    <col min="265" max="265" width="11.1796875" style="119" customWidth="1"/>
    <col min="266" max="266" width="10.81640625" style="119" bestFit="1" customWidth="1"/>
    <col min="267" max="274" width="10.1796875" style="119" customWidth="1"/>
    <col min="275" max="512" width="8.7265625" style="119"/>
    <col min="513" max="513" width="7.1796875" style="119" customWidth="1"/>
    <col min="514" max="514" width="8.54296875" style="119" customWidth="1"/>
    <col min="515" max="515" width="21.453125" style="119" customWidth="1"/>
    <col min="516" max="516" width="1.1796875" style="119" customWidth="1"/>
    <col min="517" max="517" width="5.54296875" style="119" bestFit="1" customWidth="1"/>
    <col min="518" max="518" width="19.1796875" style="119" customWidth="1"/>
    <col min="519" max="519" width="6.1796875" style="119" customWidth="1"/>
    <col min="520" max="520" width="8.54296875" style="119" customWidth="1"/>
    <col min="521" max="521" width="11.1796875" style="119" customWidth="1"/>
    <col min="522" max="522" width="10.81640625" style="119" bestFit="1" customWidth="1"/>
    <col min="523" max="530" width="10.1796875" style="119" customWidth="1"/>
    <col min="531" max="768" width="8.7265625" style="119"/>
    <col min="769" max="769" width="7.1796875" style="119" customWidth="1"/>
    <col min="770" max="770" width="8.54296875" style="119" customWidth="1"/>
    <col min="771" max="771" width="21.453125" style="119" customWidth="1"/>
    <col min="772" max="772" width="1.1796875" style="119" customWidth="1"/>
    <col min="773" max="773" width="5.54296875" style="119" bestFit="1" customWidth="1"/>
    <col min="774" max="774" width="19.1796875" style="119" customWidth="1"/>
    <col min="775" max="775" width="6.1796875" style="119" customWidth="1"/>
    <col min="776" max="776" width="8.54296875" style="119" customWidth="1"/>
    <col min="777" max="777" width="11.1796875" style="119" customWidth="1"/>
    <col min="778" max="778" width="10.81640625" style="119" bestFit="1" customWidth="1"/>
    <col min="779" max="786" width="10.1796875" style="119" customWidth="1"/>
    <col min="787" max="1024" width="8.7265625" style="119"/>
    <col min="1025" max="1025" width="7.1796875" style="119" customWidth="1"/>
    <col min="1026" max="1026" width="8.54296875" style="119" customWidth="1"/>
    <col min="1027" max="1027" width="21.453125" style="119" customWidth="1"/>
    <col min="1028" max="1028" width="1.1796875" style="119" customWidth="1"/>
    <col min="1029" max="1029" width="5.54296875" style="119" bestFit="1" customWidth="1"/>
    <col min="1030" max="1030" width="19.1796875" style="119" customWidth="1"/>
    <col min="1031" max="1031" width="6.1796875" style="119" customWidth="1"/>
    <col min="1032" max="1032" width="8.54296875" style="119" customWidth="1"/>
    <col min="1033" max="1033" width="11.1796875" style="119" customWidth="1"/>
    <col min="1034" max="1034" width="10.81640625" style="119" bestFit="1" customWidth="1"/>
    <col min="1035" max="1042" width="10.1796875" style="119" customWidth="1"/>
    <col min="1043" max="1280" width="8.7265625" style="119"/>
    <col min="1281" max="1281" width="7.1796875" style="119" customWidth="1"/>
    <col min="1282" max="1282" width="8.54296875" style="119" customWidth="1"/>
    <col min="1283" max="1283" width="21.453125" style="119" customWidth="1"/>
    <col min="1284" max="1284" width="1.1796875" style="119" customWidth="1"/>
    <col min="1285" max="1285" width="5.54296875" style="119" bestFit="1" customWidth="1"/>
    <col min="1286" max="1286" width="19.1796875" style="119" customWidth="1"/>
    <col min="1287" max="1287" width="6.1796875" style="119" customWidth="1"/>
    <col min="1288" max="1288" width="8.54296875" style="119" customWidth="1"/>
    <col min="1289" max="1289" width="11.1796875" style="119" customWidth="1"/>
    <col min="1290" max="1290" width="10.81640625" style="119" bestFit="1" customWidth="1"/>
    <col min="1291" max="1298" width="10.1796875" style="119" customWidth="1"/>
    <col min="1299" max="1536" width="8.7265625" style="119"/>
    <col min="1537" max="1537" width="7.1796875" style="119" customWidth="1"/>
    <col min="1538" max="1538" width="8.54296875" style="119" customWidth="1"/>
    <col min="1539" max="1539" width="21.453125" style="119" customWidth="1"/>
    <col min="1540" max="1540" width="1.1796875" style="119" customWidth="1"/>
    <col min="1541" max="1541" width="5.54296875" style="119" bestFit="1" customWidth="1"/>
    <col min="1542" max="1542" width="19.1796875" style="119" customWidth="1"/>
    <col min="1543" max="1543" width="6.1796875" style="119" customWidth="1"/>
    <col min="1544" max="1544" width="8.54296875" style="119" customWidth="1"/>
    <col min="1545" max="1545" width="11.1796875" style="119" customWidth="1"/>
    <col min="1546" max="1546" width="10.81640625" style="119" bestFit="1" customWidth="1"/>
    <col min="1547" max="1554" width="10.1796875" style="119" customWidth="1"/>
    <col min="1555" max="1792" width="8.7265625" style="119"/>
    <col min="1793" max="1793" width="7.1796875" style="119" customWidth="1"/>
    <col min="1794" max="1794" width="8.54296875" style="119" customWidth="1"/>
    <col min="1795" max="1795" width="21.453125" style="119" customWidth="1"/>
    <col min="1796" max="1796" width="1.1796875" style="119" customWidth="1"/>
    <col min="1797" max="1797" width="5.54296875" style="119" bestFit="1" customWidth="1"/>
    <col min="1798" max="1798" width="19.1796875" style="119" customWidth="1"/>
    <col min="1799" max="1799" width="6.1796875" style="119" customWidth="1"/>
    <col min="1800" max="1800" width="8.54296875" style="119" customWidth="1"/>
    <col min="1801" max="1801" width="11.1796875" style="119" customWidth="1"/>
    <col min="1802" max="1802" width="10.81640625" style="119" bestFit="1" customWidth="1"/>
    <col min="1803" max="1810" width="10.1796875" style="119" customWidth="1"/>
    <col min="1811" max="2048" width="8.7265625" style="119"/>
    <col min="2049" max="2049" width="7.1796875" style="119" customWidth="1"/>
    <col min="2050" max="2050" width="8.54296875" style="119" customWidth="1"/>
    <col min="2051" max="2051" width="21.453125" style="119" customWidth="1"/>
    <col min="2052" max="2052" width="1.1796875" style="119" customWidth="1"/>
    <col min="2053" max="2053" width="5.54296875" style="119" bestFit="1" customWidth="1"/>
    <col min="2054" max="2054" width="19.1796875" style="119" customWidth="1"/>
    <col min="2055" max="2055" width="6.1796875" style="119" customWidth="1"/>
    <col min="2056" max="2056" width="8.54296875" style="119" customWidth="1"/>
    <col min="2057" max="2057" width="11.1796875" style="119" customWidth="1"/>
    <col min="2058" max="2058" width="10.81640625" style="119" bestFit="1" customWidth="1"/>
    <col min="2059" max="2066" width="10.1796875" style="119" customWidth="1"/>
    <col min="2067" max="2304" width="8.7265625" style="119"/>
    <col min="2305" max="2305" width="7.1796875" style="119" customWidth="1"/>
    <col min="2306" max="2306" width="8.54296875" style="119" customWidth="1"/>
    <col min="2307" max="2307" width="21.453125" style="119" customWidth="1"/>
    <col min="2308" max="2308" width="1.1796875" style="119" customWidth="1"/>
    <col min="2309" max="2309" width="5.54296875" style="119" bestFit="1" customWidth="1"/>
    <col min="2310" max="2310" width="19.1796875" style="119" customWidth="1"/>
    <col min="2311" max="2311" width="6.1796875" style="119" customWidth="1"/>
    <col min="2312" max="2312" width="8.54296875" style="119" customWidth="1"/>
    <col min="2313" max="2313" width="11.1796875" style="119" customWidth="1"/>
    <col min="2314" max="2314" width="10.81640625" style="119" bestFit="1" customWidth="1"/>
    <col min="2315" max="2322" width="10.1796875" style="119" customWidth="1"/>
    <col min="2323" max="2560" width="8.7265625" style="119"/>
    <col min="2561" max="2561" width="7.1796875" style="119" customWidth="1"/>
    <col min="2562" max="2562" width="8.54296875" style="119" customWidth="1"/>
    <col min="2563" max="2563" width="21.453125" style="119" customWidth="1"/>
    <col min="2564" max="2564" width="1.1796875" style="119" customWidth="1"/>
    <col min="2565" max="2565" width="5.54296875" style="119" bestFit="1" customWidth="1"/>
    <col min="2566" max="2566" width="19.1796875" style="119" customWidth="1"/>
    <col min="2567" max="2567" width="6.1796875" style="119" customWidth="1"/>
    <col min="2568" max="2568" width="8.54296875" style="119" customWidth="1"/>
    <col min="2569" max="2569" width="11.1796875" style="119" customWidth="1"/>
    <col min="2570" max="2570" width="10.81640625" style="119" bestFit="1" customWidth="1"/>
    <col min="2571" max="2578" width="10.1796875" style="119" customWidth="1"/>
    <col min="2579" max="2816" width="8.7265625" style="119"/>
    <col min="2817" max="2817" width="7.1796875" style="119" customWidth="1"/>
    <col min="2818" max="2818" width="8.54296875" style="119" customWidth="1"/>
    <col min="2819" max="2819" width="21.453125" style="119" customWidth="1"/>
    <col min="2820" max="2820" width="1.1796875" style="119" customWidth="1"/>
    <col min="2821" max="2821" width="5.54296875" style="119" bestFit="1" customWidth="1"/>
    <col min="2822" max="2822" width="19.1796875" style="119" customWidth="1"/>
    <col min="2823" max="2823" width="6.1796875" style="119" customWidth="1"/>
    <col min="2824" max="2824" width="8.54296875" style="119" customWidth="1"/>
    <col min="2825" max="2825" width="11.1796875" style="119" customWidth="1"/>
    <col min="2826" max="2826" width="10.81640625" style="119" bestFit="1" customWidth="1"/>
    <col min="2827" max="2834" width="10.1796875" style="119" customWidth="1"/>
    <col min="2835" max="3072" width="8.7265625" style="119"/>
    <col min="3073" max="3073" width="7.1796875" style="119" customWidth="1"/>
    <col min="3074" max="3074" width="8.54296875" style="119" customWidth="1"/>
    <col min="3075" max="3075" width="21.453125" style="119" customWidth="1"/>
    <col min="3076" max="3076" width="1.1796875" style="119" customWidth="1"/>
    <col min="3077" max="3077" width="5.54296875" style="119" bestFit="1" customWidth="1"/>
    <col min="3078" max="3078" width="19.1796875" style="119" customWidth="1"/>
    <col min="3079" max="3079" width="6.1796875" style="119" customWidth="1"/>
    <col min="3080" max="3080" width="8.54296875" style="119" customWidth="1"/>
    <col min="3081" max="3081" width="11.1796875" style="119" customWidth="1"/>
    <col min="3082" max="3082" width="10.81640625" style="119" bestFit="1" customWidth="1"/>
    <col min="3083" max="3090" width="10.1796875" style="119" customWidth="1"/>
    <col min="3091" max="3328" width="8.7265625" style="119"/>
    <col min="3329" max="3329" width="7.1796875" style="119" customWidth="1"/>
    <col min="3330" max="3330" width="8.54296875" style="119" customWidth="1"/>
    <col min="3331" max="3331" width="21.453125" style="119" customWidth="1"/>
    <col min="3332" max="3332" width="1.1796875" style="119" customWidth="1"/>
    <col min="3333" max="3333" width="5.54296875" style="119" bestFit="1" customWidth="1"/>
    <col min="3334" max="3334" width="19.1796875" style="119" customWidth="1"/>
    <col min="3335" max="3335" width="6.1796875" style="119" customWidth="1"/>
    <col min="3336" max="3336" width="8.54296875" style="119" customWidth="1"/>
    <col min="3337" max="3337" width="11.1796875" style="119" customWidth="1"/>
    <col min="3338" max="3338" width="10.81640625" style="119" bestFit="1" customWidth="1"/>
    <col min="3339" max="3346" width="10.1796875" style="119" customWidth="1"/>
    <col min="3347" max="3584" width="8.7265625" style="119"/>
    <col min="3585" max="3585" width="7.1796875" style="119" customWidth="1"/>
    <col min="3586" max="3586" width="8.54296875" style="119" customWidth="1"/>
    <col min="3587" max="3587" width="21.453125" style="119" customWidth="1"/>
    <col min="3588" max="3588" width="1.1796875" style="119" customWidth="1"/>
    <col min="3589" max="3589" width="5.54296875" style="119" bestFit="1" customWidth="1"/>
    <col min="3590" max="3590" width="19.1796875" style="119" customWidth="1"/>
    <col min="3591" max="3591" width="6.1796875" style="119" customWidth="1"/>
    <col min="3592" max="3592" width="8.54296875" style="119" customWidth="1"/>
    <col min="3593" max="3593" width="11.1796875" style="119" customWidth="1"/>
    <col min="3594" max="3594" width="10.81640625" style="119" bestFit="1" customWidth="1"/>
    <col min="3595" max="3602" width="10.1796875" style="119" customWidth="1"/>
    <col min="3603" max="3840" width="8.7265625" style="119"/>
    <col min="3841" max="3841" width="7.1796875" style="119" customWidth="1"/>
    <col min="3842" max="3842" width="8.54296875" style="119" customWidth="1"/>
    <col min="3843" max="3843" width="21.453125" style="119" customWidth="1"/>
    <col min="3844" max="3844" width="1.1796875" style="119" customWidth="1"/>
    <col min="3845" max="3845" width="5.54296875" style="119" bestFit="1" customWidth="1"/>
    <col min="3846" max="3846" width="19.1796875" style="119" customWidth="1"/>
    <col min="3847" max="3847" width="6.1796875" style="119" customWidth="1"/>
    <col min="3848" max="3848" width="8.54296875" style="119" customWidth="1"/>
    <col min="3849" max="3849" width="11.1796875" style="119" customWidth="1"/>
    <col min="3850" max="3850" width="10.81640625" style="119" bestFit="1" customWidth="1"/>
    <col min="3851" max="3858" width="10.1796875" style="119" customWidth="1"/>
    <col min="3859" max="4096" width="8.7265625" style="119"/>
    <col min="4097" max="4097" width="7.1796875" style="119" customWidth="1"/>
    <col min="4098" max="4098" width="8.54296875" style="119" customWidth="1"/>
    <col min="4099" max="4099" width="21.453125" style="119" customWidth="1"/>
    <col min="4100" max="4100" width="1.1796875" style="119" customWidth="1"/>
    <col min="4101" max="4101" width="5.54296875" style="119" bestFit="1" customWidth="1"/>
    <col min="4102" max="4102" width="19.1796875" style="119" customWidth="1"/>
    <col min="4103" max="4103" width="6.1796875" style="119" customWidth="1"/>
    <col min="4104" max="4104" width="8.54296875" style="119" customWidth="1"/>
    <col min="4105" max="4105" width="11.1796875" style="119" customWidth="1"/>
    <col min="4106" max="4106" width="10.81640625" style="119" bestFit="1" customWidth="1"/>
    <col min="4107" max="4114" width="10.1796875" style="119" customWidth="1"/>
    <col min="4115" max="4352" width="8.7265625" style="119"/>
    <col min="4353" max="4353" width="7.1796875" style="119" customWidth="1"/>
    <col min="4354" max="4354" width="8.54296875" style="119" customWidth="1"/>
    <col min="4355" max="4355" width="21.453125" style="119" customWidth="1"/>
    <col min="4356" max="4356" width="1.1796875" style="119" customWidth="1"/>
    <col min="4357" max="4357" width="5.54296875" style="119" bestFit="1" customWidth="1"/>
    <col min="4358" max="4358" width="19.1796875" style="119" customWidth="1"/>
    <col min="4359" max="4359" width="6.1796875" style="119" customWidth="1"/>
    <col min="4360" max="4360" width="8.54296875" style="119" customWidth="1"/>
    <col min="4361" max="4361" width="11.1796875" style="119" customWidth="1"/>
    <col min="4362" max="4362" width="10.81640625" style="119" bestFit="1" customWidth="1"/>
    <col min="4363" max="4370" width="10.1796875" style="119" customWidth="1"/>
    <col min="4371" max="4608" width="8.7265625" style="119"/>
    <col min="4609" max="4609" width="7.1796875" style="119" customWidth="1"/>
    <col min="4610" max="4610" width="8.54296875" style="119" customWidth="1"/>
    <col min="4611" max="4611" width="21.453125" style="119" customWidth="1"/>
    <col min="4612" max="4612" width="1.1796875" style="119" customWidth="1"/>
    <col min="4613" max="4613" width="5.54296875" style="119" bestFit="1" customWidth="1"/>
    <col min="4614" max="4614" width="19.1796875" style="119" customWidth="1"/>
    <col min="4615" max="4615" width="6.1796875" style="119" customWidth="1"/>
    <col min="4616" max="4616" width="8.54296875" style="119" customWidth="1"/>
    <col min="4617" max="4617" width="11.1796875" style="119" customWidth="1"/>
    <col min="4618" max="4618" width="10.81640625" style="119" bestFit="1" customWidth="1"/>
    <col min="4619" max="4626" width="10.1796875" style="119" customWidth="1"/>
    <col min="4627" max="4864" width="8.7265625" style="119"/>
    <col min="4865" max="4865" width="7.1796875" style="119" customWidth="1"/>
    <col min="4866" max="4866" width="8.54296875" style="119" customWidth="1"/>
    <col min="4867" max="4867" width="21.453125" style="119" customWidth="1"/>
    <col min="4868" max="4868" width="1.1796875" style="119" customWidth="1"/>
    <col min="4869" max="4869" width="5.54296875" style="119" bestFit="1" customWidth="1"/>
    <col min="4870" max="4870" width="19.1796875" style="119" customWidth="1"/>
    <col min="4871" max="4871" width="6.1796875" style="119" customWidth="1"/>
    <col min="4872" max="4872" width="8.54296875" style="119" customWidth="1"/>
    <col min="4873" max="4873" width="11.1796875" style="119" customWidth="1"/>
    <col min="4874" max="4874" width="10.81640625" style="119" bestFit="1" customWidth="1"/>
    <col min="4875" max="4882" width="10.1796875" style="119" customWidth="1"/>
    <col min="4883" max="5120" width="8.7265625" style="119"/>
    <col min="5121" max="5121" width="7.1796875" style="119" customWidth="1"/>
    <col min="5122" max="5122" width="8.54296875" style="119" customWidth="1"/>
    <col min="5123" max="5123" width="21.453125" style="119" customWidth="1"/>
    <col min="5124" max="5124" width="1.1796875" style="119" customWidth="1"/>
    <col min="5125" max="5125" width="5.54296875" style="119" bestFit="1" customWidth="1"/>
    <col min="5126" max="5126" width="19.1796875" style="119" customWidth="1"/>
    <col min="5127" max="5127" width="6.1796875" style="119" customWidth="1"/>
    <col min="5128" max="5128" width="8.54296875" style="119" customWidth="1"/>
    <col min="5129" max="5129" width="11.1796875" style="119" customWidth="1"/>
    <col min="5130" max="5130" width="10.81640625" style="119" bestFit="1" customWidth="1"/>
    <col min="5131" max="5138" width="10.1796875" style="119" customWidth="1"/>
    <col min="5139" max="5376" width="8.7265625" style="119"/>
    <col min="5377" max="5377" width="7.1796875" style="119" customWidth="1"/>
    <col min="5378" max="5378" width="8.54296875" style="119" customWidth="1"/>
    <col min="5379" max="5379" width="21.453125" style="119" customWidth="1"/>
    <col min="5380" max="5380" width="1.1796875" style="119" customWidth="1"/>
    <col min="5381" max="5381" width="5.54296875" style="119" bestFit="1" customWidth="1"/>
    <col min="5382" max="5382" width="19.1796875" style="119" customWidth="1"/>
    <col min="5383" max="5383" width="6.1796875" style="119" customWidth="1"/>
    <col min="5384" max="5384" width="8.54296875" style="119" customWidth="1"/>
    <col min="5385" max="5385" width="11.1796875" style="119" customWidth="1"/>
    <col min="5386" max="5386" width="10.81640625" style="119" bestFit="1" customWidth="1"/>
    <col min="5387" max="5394" width="10.1796875" style="119" customWidth="1"/>
    <col min="5395" max="5632" width="8.7265625" style="119"/>
    <col min="5633" max="5633" width="7.1796875" style="119" customWidth="1"/>
    <col min="5634" max="5634" width="8.54296875" style="119" customWidth="1"/>
    <col min="5635" max="5635" width="21.453125" style="119" customWidth="1"/>
    <col min="5636" max="5636" width="1.1796875" style="119" customWidth="1"/>
    <col min="5637" max="5637" width="5.54296875" style="119" bestFit="1" customWidth="1"/>
    <col min="5638" max="5638" width="19.1796875" style="119" customWidth="1"/>
    <col min="5639" max="5639" width="6.1796875" style="119" customWidth="1"/>
    <col min="5640" max="5640" width="8.54296875" style="119" customWidth="1"/>
    <col min="5641" max="5641" width="11.1796875" style="119" customWidth="1"/>
    <col min="5642" max="5642" width="10.81640625" style="119" bestFit="1" customWidth="1"/>
    <col min="5643" max="5650" width="10.1796875" style="119" customWidth="1"/>
    <col min="5651" max="5888" width="8.7265625" style="119"/>
    <col min="5889" max="5889" width="7.1796875" style="119" customWidth="1"/>
    <col min="5890" max="5890" width="8.54296875" style="119" customWidth="1"/>
    <col min="5891" max="5891" width="21.453125" style="119" customWidth="1"/>
    <col min="5892" max="5892" width="1.1796875" style="119" customWidth="1"/>
    <col min="5893" max="5893" width="5.54296875" style="119" bestFit="1" customWidth="1"/>
    <col min="5894" max="5894" width="19.1796875" style="119" customWidth="1"/>
    <col min="5895" max="5895" width="6.1796875" style="119" customWidth="1"/>
    <col min="5896" max="5896" width="8.54296875" style="119" customWidth="1"/>
    <col min="5897" max="5897" width="11.1796875" style="119" customWidth="1"/>
    <col min="5898" max="5898" width="10.81640625" style="119" bestFit="1" customWidth="1"/>
    <col min="5899" max="5906" width="10.1796875" style="119" customWidth="1"/>
    <col min="5907" max="6144" width="8.7265625" style="119"/>
    <col min="6145" max="6145" width="7.1796875" style="119" customWidth="1"/>
    <col min="6146" max="6146" width="8.54296875" style="119" customWidth="1"/>
    <col min="6147" max="6147" width="21.453125" style="119" customWidth="1"/>
    <col min="6148" max="6148" width="1.1796875" style="119" customWidth="1"/>
    <col min="6149" max="6149" width="5.54296875" style="119" bestFit="1" customWidth="1"/>
    <col min="6150" max="6150" width="19.1796875" style="119" customWidth="1"/>
    <col min="6151" max="6151" width="6.1796875" style="119" customWidth="1"/>
    <col min="6152" max="6152" width="8.54296875" style="119" customWidth="1"/>
    <col min="6153" max="6153" width="11.1796875" style="119" customWidth="1"/>
    <col min="6154" max="6154" width="10.81640625" style="119" bestFit="1" customWidth="1"/>
    <col min="6155" max="6162" width="10.1796875" style="119" customWidth="1"/>
    <col min="6163" max="6400" width="8.7265625" style="119"/>
    <col min="6401" max="6401" width="7.1796875" style="119" customWidth="1"/>
    <col min="6402" max="6402" width="8.54296875" style="119" customWidth="1"/>
    <col min="6403" max="6403" width="21.453125" style="119" customWidth="1"/>
    <col min="6404" max="6404" width="1.1796875" style="119" customWidth="1"/>
    <col min="6405" max="6405" width="5.54296875" style="119" bestFit="1" customWidth="1"/>
    <col min="6406" max="6406" width="19.1796875" style="119" customWidth="1"/>
    <col min="6407" max="6407" width="6.1796875" style="119" customWidth="1"/>
    <col min="6408" max="6408" width="8.54296875" style="119" customWidth="1"/>
    <col min="6409" max="6409" width="11.1796875" style="119" customWidth="1"/>
    <col min="6410" max="6410" width="10.81640625" style="119" bestFit="1" customWidth="1"/>
    <col min="6411" max="6418" width="10.1796875" style="119" customWidth="1"/>
    <col min="6419" max="6656" width="8.7265625" style="119"/>
    <col min="6657" max="6657" width="7.1796875" style="119" customWidth="1"/>
    <col min="6658" max="6658" width="8.54296875" style="119" customWidth="1"/>
    <col min="6659" max="6659" width="21.453125" style="119" customWidth="1"/>
    <col min="6660" max="6660" width="1.1796875" style="119" customWidth="1"/>
    <col min="6661" max="6661" width="5.54296875" style="119" bestFit="1" customWidth="1"/>
    <col min="6662" max="6662" width="19.1796875" style="119" customWidth="1"/>
    <col min="6663" max="6663" width="6.1796875" style="119" customWidth="1"/>
    <col min="6664" max="6664" width="8.54296875" style="119" customWidth="1"/>
    <col min="6665" max="6665" width="11.1796875" style="119" customWidth="1"/>
    <col min="6666" max="6666" width="10.81640625" style="119" bestFit="1" customWidth="1"/>
    <col min="6667" max="6674" width="10.1796875" style="119" customWidth="1"/>
    <col min="6675" max="6912" width="8.7265625" style="119"/>
    <col min="6913" max="6913" width="7.1796875" style="119" customWidth="1"/>
    <col min="6914" max="6914" width="8.54296875" style="119" customWidth="1"/>
    <col min="6915" max="6915" width="21.453125" style="119" customWidth="1"/>
    <col min="6916" max="6916" width="1.1796875" style="119" customWidth="1"/>
    <col min="6917" max="6917" width="5.54296875" style="119" bestFit="1" customWidth="1"/>
    <col min="6918" max="6918" width="19.1796875" style="119" customWidth="1"/>
    <col min="6919" max="6919" width="6.1796875" style="119" customWidth="1"/>
    <col min="6920" max="6920" width="8.54296875" style="119" customWidth="1"/>
    <col min="6921" max="6921" width="11.1796875" style="119" customWidth="1"/>
    <col min="6922" max="6922" width="10.81640625" style="119" bestFit="1" customWidth="1"/>
    <col min="6923" max="6930" width="10.1796875" style="119" customWidth="1"/>
    <col min="6931" max="7168" width="8.7265625" style="119"/>
    <col min="7169" max="7169" width="7.1796875" style="119" customWidth="1"/>
    <col min="7170" max="7170" width="8.54296875" style="119" customWidth="1"/>
    <col min="7171" max="7171" width="21.453125" style="119" customWidth="1"/>
    <col min="7172" max="7172" width="1.1796875" style="119" customWidth="1"/>
    <col min="7173" max="7173" width="5.54296875" style="119" bestFit="1" customWidth="1"/>
    <col min="7174" max="7174" width="19.1796875" style="119" customWidth="1"/>
    <col min="7175" max="7175" width="6.1796875" style="119" customWidth="1"/>
    <col min="7176" max="7176" width="8.54296875" style="119" customWidth="1"/>
    <col min="7177" max="7177" width="11.1796875" style="119" customWidth="1"/>
    <col min="7178" max="7178" width="10.81640625" style="119" bestFit="1" customWidth="1"/>
    <col min="7179" max="7186" width="10.1796875" style="119" customWidth="1"/>
    <col min="7187" max="7424" width="8.7265625" style="119"/>
    <col min="7425" max="7425" width="7.1796875" style="119" customWidth="1"/>
    <col min="7426" max="7426" width="8.54296875" style="119" customWidth="1"/>
    <col min="7427" max="7427" width="21.453125" style="119" customWidth="1"/>
    <col min="7428" max="7428" width="1.1796875" style="119" customWidth="1"/>
    <col min="7429" max="7429" width="5.54296875" style="119" bestFit="1" customWidth="1"/>
    <col min="7430" max="7430" width="19.1796875" style="119" customWidth="1"/>
    <col min="7431" max="7431" width="6.1796875" style="119" customWidth="1"/>
    <col min="7432" max="7432" width="8.54296875" style="119" customWidth="1"/>
    <col min="7433" max="7433" width="11.1796875" style="119" customWidth="1"/>
    <col min="7434" max="7434" width="10.81640625" style="119" bestFit="1" customWidth="1"/>
    <col min="7435" max="7442" width="10.1796875" style="119" customWidth="1"/>
    <col min="7443" max="7680" width="8.7265625" style="119"/>
    <col min="7681" max="7681" width="7.1796875" style="119" customWidth="1"/>
    <col min="7682" max="7682" width="8.54296875" style="119" customWidth="1"/>
    <col min="7683" max="7683" width="21.453125" style="119" customWidth="1"/>
    <col min="7684" max="7684" width="1.1796875" style="119" customWidth="1"/>
    <col min="7685" max="7685" width="5.54296875" style="119" bestFit="1" customWidth="1"/>
    <col min="7686" max="7686" width="19.1796875" style="119" customWidth="1"/>
    <col min="7687" max="7687" width="6.1796875" style="119" customWidth="1"/>
    <col min="7688" max="7688" width="8.54296875" style="119" customWidth="1"/>
    <col min="7689" max="7689" width="11.1796875" style="119" customWidth="1"/>
    <col min="7690" max="7690" width="10.81640625" style="119" bestFit="1" customWidth="1"/>
    <col min="7691" max="7698" width="10.1796875" style="119" customWidth="1"/>
    <col min="7699" max="7936" width="8.7265625" style="119"/>
    <col min="7937" max="7937" width="7.1796875" style="119" customWidth="1"/>
    <col min="7938" max="7938" width="8.54296875" style="119" customWidth="1"/>
    <col min="7939" max="7939" width="21.453125" style="119" customWidth="1"/>
    <col min="7940" max="7940" width="1.1796875" style="119" customWidth="1"/>
    <col min="7941" max="7941" width="5.54296875" style="119" bestFit="1" customWidth="1"/>
    <col min="7942" max="7942" width="19.1796875" style="119" customWidth="1"/>
    <col min="7943" max="7943" width="6.1796875" style="119" customWidth="1"/>
    <col min="7944" max="7944" width="8.54296875" style="119" customWidth="1"/>
    <col min="7945" max="7945" width="11.1796875" style="119" customWidth="1"/>
    <col min="7946" max="7946" width="10.81640625" style="119" bestFit="1" customWidth="1"/>
    <col min="7947" max="7954" width="10.1796875" style="119" customWidth="1"/>
    <col min="7955" max="8192" width="8.7265625" style="119"/>
    <col min="8193" max="8193" width="7.1796875" style="119" customWidth="1"/>
    <col min="8194" max="8194" width="8.54296875" style="119" customWidth="1"/>
    <col min="8195" max="8195" width="21.453125" style="119" customWidth="1"/>
    <col min="8196" max="8196" width="1.1796875" style="119" customWidth="1"/>
    <col min="8197" max="8197" width="5.54296875" style="119" bestFit="1" customWidth="1"/>
    <col min="8198" max="8198" width="19.1796875" style="119" customWidth="1"/>
    <col min="8199" max="8199" width="6.1796875" style="119" customWidth="1"/>
    <col min="8200" max="8200" width="8.54296875" style="119" customWidth="1"/>
    <col min="8201" max="8201" width="11.1796875" style="119" customWidth="1"/>
    <col min="8202" max="8202" width="10.81640625" style="119" bestFit="1" customWidth="1"/>
    <col min="8203" max="8210" width="10.1796875" style="119" customWidth="1"/>
    <col min="8211" max="8448" width="8.7265625" style="119"/>
    <col min="8449" max="8449" width="7.1796875" style="119" customWidth="1"/>
    <col min="8450" max="8450" width="8.54296875" style="119" customWidth="1"/>
    <col min="8451" max="8451" width="21.453125" style="119" customWidth="1"/>
    <col min="8452" max="8452" width="1.1796875" style="119" customWidth="1"/>
    <col min="8453" max="8453" width="5.54296875" style="119" bestFit="1" customWidth="1"/>
    <col min="8454" max="8454" width="19.1796875" style="119" customWidth="1"/>
    <col min="8455" max="8455" width="6.1796875" style="119" customWidth="1"/>
    <col min="8456" max="8456" width="8.54296875" style="119" customWidth="1"/>
    <col min="8457" max="8457" width="11.1796875" style="119" customWidth="1"/>
    <col min="8458" max="8458" width="10.81640625" style="119" bestFit="1" customWidth="1"/>
    <col min="8459" max="8466" width="10.1796875" style="119" customWidth="1"/>
    <col min="8467" max="8704" width="8.7265625" style="119"/>
    <col min="8705" max="8705" width="7.1796875" style="119" customWidth="1"/>
    <col min="8706" max="8706" width="8.54296875" style="119" customWidth="1"/>
    <col min="8707" max="8707" width="21.453125" style="119" customWidth="1"/>
    <col min="8708" max="8708" width="1.1796875" style="119" customWidth="1"/>
    <col min="8709" max="8709" width="5.54296875" style="119" bestFit="1" customWidth="1"/>
    <col min="8710" max="8710" width="19.1796875" style="119" customWidth="1"/>
    <col min="8711" max="8711" width="6.1796875" style="119" customWidth="1"/>
    <col min="8712" max="8712" width="8.54296875" style="119" customWidth="1"/>
    <col min="8713" max="8713" width="11.1796875" style="119" customWidth="1"/>
    <col min="8714" max="8714" width="10.81640625" style="119" bestFit="1" customWidth="1"/>
    <col min="8715" max="8722" width="10.1796875" style="119" customWidth="1"/>
    <col min="8723" max="8960" width="8.7265625" style="119"/>
    <col min="8961" max="8961" width="7.1796875" style="119" customWidth="1"/>
    <col min="8962" max="8962" width="8.54296875" style="119" customWidth="1"/>
    <col min="8963" max="8963" width="21.453125" style="119" customWidth="1"/>
    <col min="8964" max="8964" width="1.1796875" style="119" customWidth="1"/>
    <col min="8965" max="8965" width="5.54296875" style="119" bestFit="1" customWidth="1"/>
    <col min="8966" max="8966" width="19.1796875" style="119" customWidth="1"/>
    <col min="8967" max="8967" width="6.1796875" style="119" customWidth="1"/>
    <col min="8968" max="8968" width="8.54296875" style="119" customWidth="1"/>
    <col min="8969" max="8969" width="11.1796875" style="119" customWidth="1"/>
    <col min="8970" max="8970" width="10.81640625" style="119" bestFit="1" customWidth="1"/>
    <col min="8971" max="8978" width="10.1796875" style="119" customWidth="1"/>
    <col min="8979" max="9216" width="8.7265625" style="119"/>
    <col min="9217" max="9217" width="7.1796875" style="119" customWidth="1"/>
    <col min="9218" max="9218" width="8.54296875" style="119" customWidth="1"/>
    <col min="9219" max="9219" width="21.453125" style="119" customWidth="1"/>
    <col min="9220" max="9220" width="1.1796875" style="119" customWidth="1"/>
    <col min="9221" max="9221" width="5.54296875" style="119" bestFit="1" customWidth="1"/>
    <col min="9222" max="9222" width="19.1796875" style="119" customWidth="1"/>
    <col min="9223" max="9223" width="6.1796875" style="119" customWidth="1"/>
    <col min="9224" max="9224" width="8.54296875" style="119" customWidth="1"/>
    <col min="9225" max="9225" width="11.1796875" style="119" customWidth="1"/>
    <col min="9226" max="9226" width="10.81640625" style="119" bestFit="1" customWidth="1"/>
    <col min="9227" max="9234" width="10.1796875" style="119" customWidth="1"/>
    <col min="9235" max="9472" width="8.7265625" style="119"/>
    <col min="9473" max="9473" width="7.1796875" style="119" customWidth="1"/>
    <col min="9474" max="9474" width="8.54296875" style="119" customWidth="1"/>
    <col min="9475" max="9475" width="21.453125" style="119" customWidth="1"/>
    <col min="9476" max="9476" width="1.1796875" style="119" customWidth="1"/>
    <col min="9477" max="9477" width="5.54296875" style="119" bestFit="1" customWidth="1"/>
    <col min="9478" max="9478" width="19.1796875" style="119" customWidth="1"/>
    <col min="9479" max="9479" width="6.1796875" style="119" customWidth="1"/>
    <col min="9480" max="9480" width="8.54296875" style="119" customWidth="1"/>
    <col min="9481" max="9481" width="11.1796875" style="119" customWidth="1"/>
    <col min="9482" max="9482" width="10.81640625" style="119" bestFit="1" customWidth="1"/>
    <col min="9483" max="9490" width="10.1796875" style="119" customWidth="1"/>
    <col min="9491" max="9728" width="8.7265625" style="119"/>
    <col min="9729" max="9729" width="7.1796875" style="119" customWidth="1"/>
    <col min="9730" max="9730" width="8.54296875" style="119" customWidth="1"/>
    <col min="9731" max="9731" width="21.453125" style="119" customWidth="1"/>
    <col min="9732" max="9732" width="1.1796875" style="119" customWidth="1"/>
    <col min="9733" max="9733" width="5.54296875" style="119" bestFit="1" customWidth="1"/>
    <col min="9734" max="9734" width="19.1796875" style="119" customWidth="1"/>
    <col min="9735" max="9735" width="6.1796875" style="119" customWidth="1"/>
    <col min="9736" max="9736" width="8.54296875" style="119" customWidth="1"/>
    <col min="9737" max="9737" width="11.1796875" style="119" customWidth="1"/>
    <col min="9738" max="9738" width="10.81640625" style="119" bestFit="1" customWidth="1"/>
    <col min="9739" max="9746" width="10.1796875" style="119" customWidth="1"/>
    <col min="9747" max="9984" width="8.7265625" style="119"/>
    <col min="9985" max="9985" width="7.1796875" style="119" customWidth="1"/>
    <col min="9986" max="9986" width="8.54296875" style="119" customWidth="1"/>
    <col min="9987" max="9987" width="21.453125" style="119" customWidth="1"/>
    <col min="9988" max="9988" width="1.1796875" style="119" customWidth="1"/>
    <col min="9989" max="9989" width="5.54296875" style="119" bestFit="1" customWidth="1"/>
    <col min="9990" max="9990" width="19.1796875" style="119" customWidth="1"/>
    <col min="9991" max="9991" width="6.1796875" style="119" customWidth="1"/>
    <col min="9992" max="9992" width="8.54296875" style="119" customWidth="1"/>
    <col min="9993" max="9993" width="11.1796875" style="119" customWidth="1"/>
    <col min="9994" max="9994" width="10.81640625" style="119" bestFit="1" customWidth="1"/>
    <col min="9995" max="10002" width="10.1796875" style="119" customWidth="1"/>
    <col min="10003" max="10240" width="8.7265625" style="119"/>
    <col min="10241" max="10241" width="7.1796875" style="119" customWidth="1"/>
    <col min="10242" max="10242" width="8.54296875" style="119" customWidth="1"/>
    <col min="10243" max="10243" width="21.453125" style="119" customWidth="1"/>
    <col min="10244" max="10244" width="1.1796875" style="119" customWidth="1"/>
    <col min="10245" max="10245" width="5.54296875" style="119" bestFit="1" customWidth="1"/>
    <col min="10246" max="10246" width="19.1796875" style="119" customWidth="1"/>
    <col min="10247" max="10247" width="6.1796875" style="119" customWidth="1"/>
    <col min="10248" max="10248" width="8.54296875" style="119" customWidth="1"/>
    <col min="10249" max="10249" width="11.1796875" style="119" customWidth="1"/>
    <col min="10250" max="10250" width="10.81640625" style="119" bestFit="1" customWidth="1"/>
    <col min="10251" max="10258" width="10.1796875" style="119" customWidth="1"/>
    <col min="10259" max="10496" width="8.7265625" style="119"/>
    <col min="10497" max="10497" width="7.1796875" style="119" customWidth="1"/>
    <col min="10498" max="10498" width="8.54296875" style="119" customWidth="1"/>
    <col min="10499" max="10499" width="21.453125" style="119" customWidth="1"/>
    <col min="10500" max="10500" width="1.1796875" style="119" customWidth="1"/>
    <col min="10501" max="10501" width="5.54296875" style="119" bestFit="1" customWidth="1"/>
    <col min="10502" max="10502" width="19.1796875" style="119" customWidth="1"/>
    <col min="10503" max="10503" width="6.1796875" style="119" customWidth="1"/>
    <col min="10504" max="10504" width="8.54296875" style="119" customWidth="1"/>
    <col min="10505" max="10505" width="11.1796875" style="119" customWidth="1"/>
    <col min="10506" max="10506" width="10.81640625" style="119" bestFit="1" customWidth="1"/>
    <col min="10507" max="10514" width="10.1796875" style="119" customWidth="1"/>
    <col min="10515" max="10752" width="8.7265625" style="119"/>
    <col min="10753" max="10753" width="7.1796875" style="119" customWidth="1"/>
    <col min="10754" max="10754" width="8.54296875" style="119" customWidth="1"/>
    <col min="10755" max="10755" width="21.453125" style="119" customWidth="1"/>
    <col min="10756" max="10756" width="1.1796875" style="119" customWidth="1"/>
    <col min="10757" max="10757" width="5.54296875" style="119" bestFit="1" customWidth="1"/>
    <col min="10758" max="10758" width="19.1796875" style="119" customWidth="1"/>
    <col min="10759" max="10759" width="6.1796875" style="119" customWidth="1"/>
    <col min="10760" max="10760" width="8.54296875" style="119" customWidth="1"/>
    <col min="10761" max="10761" width="11.1796875" style="119" customWidth="1"/>
    <col min="10762" max="10762" width="10.81640625" style="119" bestFit="1" customWidth="1"/>
    <col min="10763" max="10770" width="10.1796875" style="119" customWidth="1"/>
    <col min="10771" max="11008" width="8.7265625" style="119"/>
    <col min="11009" max="11009" width="7.1796875" style="119" customWidth="1"/>
    <col min="11010" max="11010" width="8.54296875" style="119" customWidth="1"/>
    <col min="11011" max="11011" width="21.453125" style="119" customWidth="1"/>
    <col min="11012" max="11012" width="1.1796875" style="119" customWidth="1"/>
    <col min="11013" max="11013" width="5.54296875" style="119" bestFit="1" customWidth="1"/>
    <col min="11014" max="11014" width="19.1796875" style="119" customWidth="1"/>
    <col min="11015" max="11015" width="6.1796875" style="119" customWidth="1"/>
    <col min="11016" max="11016" width="8.54296875" style="119" customWidth="1"/>
    <col min="11017" max="11017" width="11.1796875" style="119" customWidth="1"/>
    <col min="11018" max="11018" width="10.81640625" style="119" bestFit="1" customWidth="1"/>
    <col min="11019" max="11026" width="10.1796875" style="119" customWidth="1"/>
    <col min="11027" max="11264" width="8.7265625" style="119"/>
    <col min="11265" max="11265" width="7.1796875" style="119" customWidth="1"/>
    <col min="11266" max="11266" width="8.54296875" style="119" customWidth="1"/>
    <col min="11267" max="11267" width="21.453125" style="119" customWidth="1"/>
    <col min="11268" max="11268" width="1.1796875" style="119" customWidth="1"/>
    <col min="11269" max="11269" width="5.54296875" style="119" bestFit="1" customWidth="1"/>
    <col min="11270" max="11270" width="19.1796875" style="119" customWidth="1"/>
    <col min="11271" max="11271" width="6.1796875" style="119" customWidth="1"/>
    <col min="11272" max="11272" width="8.54296875" style="119" customWidth="1"/>
    <col min="11273" max="11273" width="11.1796875" style="119" customWidth="1"/>
    <col min="11274" max="11274" width="10.81640625" style="119" bestFit="1" customWidth="1"/>
    <col min="11275" max="11282" width="10.1796875" style="119" customWidth="1"/>
    <col min="11283" max="11520" width="8.7265625" style="119"/>
    <col min="11521" max="11521" width="7.1796875" style="119" customWidth="1"/>
    <col min="11522" max="11522" width="8.54296875" style="119" customWidth="1"/>
    <col min="11523" max="11523" width="21.453125" style="119" customWidth="1"/>
    <col min="11524" max="11524" width="1.1796875" style="119" customWidth="1"/>
    <col min="11525" max="11525" width="5.54296875" style="119" bestFit="1" customWidth="1"/>
    <col min="11526" max="11526" width="19.1796875" style="119" customWidth="1"/>
    <col min="11527" max="11527" width="6.1796875" style="119" customWidth="1"/>
    <col min="11528" max="11528" width="8.54296875" style="119" customWidth="1"/>
    <col min="11529" max="11529" width="11.1796875" style="119" customWidth="1"/>
    <col min="11530" max="11530" width="10.81640625" style="119" bestFit="1" customWidth="1"/>
    <col min="11531" max="11538" width="10.1796875" style="119" customWidth="1"/>
    <col min="11539" max="11776" width="8.7265625" style="119"/>
    <col min="11777" max="11777" width="7.1796875" style="119" customWidth="1"/>
    <col min="11778" max="11778" width="8.54296875" style="119" customWidth="1"/>
    <col min="11779" max="11779" width="21.453125" style="119" customWidth="1"/>
    <col min="11780" max="11780" width="1.1796875" style="119" customWidth="1"/>
    <col min="11781" max="11781" width="5.54296875" style="119" bestFit="1" customWidth="1"/>
    <col min="11782" max="11782" width="19.1796875" style="119" customWidth="1"/>
    <col min="11783" max="11783" width="6.1796875" style="119" customWidth="1"/>
    <col min="11784" max="11784" width="8.54296875" style="119" customWidth="1"/>
    <col min="11785" max="11785" width="11.1796875" style="119" customWidth="1"/>
    <col min="11786" max="11786" width="10.81640625" style="119" bestFit="1" customWidth="1"/>
    <col min="11787" max="11794" width="10.1796875" style="119" customWidth="1"/>
    <col min="11795" max="12032" width="8.7265625" style="119"/>
    <col min="12033" max="12033" width="7.1796875" style="119" customWidth="1"/>
    <col min="12034" max="12034" width="8.54296875" style="119" customWidth="1"/>
    <col min="12035" max="12035" width="21.453125" style="119" customWidth="1"/>
    <col min="12036" max="12036" width="1.1796875" style="119" customWidth="1"/>
    <col min="12037" max="12037" width="5.54296875" style="119" bestFit="1" customWidth="1"/>
    <col min="12038" max="12038" width="19.1796875" style="119" customWidth="1"/>
    <col min="12039" max="12039" width="6.1796875" style="119" customWidth="1"/>
    <col min="12040" max="12040" width="8.54296875" style="119" customWidth="1"/>
    <col min="12041" max="12041" width="11.1796875" style="119" customWidth="1"/>
    <col min="12042" max="12042" width="10.81640625" style="119" bestFit="1" customWidth="1"/>
    <col min="12043" max="12050" width="10.1796875" style="119" customWidth="1"/>
    <col min="12051" max="12288" width="8.7265625" style="119"/>
    <col min="12289" max="12289" width="7.1796875" style="119" customWidth="1"/>
    <col min="12290" max="12290" width="8.54296875" style="119" customWidth="1"/>
    <col min="12291" max="12291" width="21.453125" style="119" customWidth="1"/>
    <col min="12292" max="12292" width="1.1796875" style="119" customWidth="1"/>
    <col min="12293" max="12293" width="5.54296875" style="119" bestFit="1" customWidth="1"/>
    <col min="12294" max="12294" width="19.1796875" style="119" customWidth="1"/>
    <col min="12295" max="12295" width="6.1796875" style="119" customWidth="1"/>
    <col min="12296" max="12296" width="8.54296875" style="119" customWidth="1"/>
    <col min="12297" max="12297" width="11.1796875" style="119" customWidth="1"/>
    <col min="12298" max="12298" width="10.81640625" style="119" bestFit="1" customWidth="1"/>
    <col min="12299" max="12306" width="10.1796875" style="119" customWidth="1"/>
    <col min="12307" max="12544" width="8.7265625" style="119"/>
    <col min="12545" max="12545" width="7.1796875" style="119" customWidth="1"/>
    <col min="12546" max="12546" width="8.54296875" style="119" customWidth="1"/>
    <col min="12547" max="12547" width="21.453125" style="119" customWidth="1"/>
    <col min="12548" max="12548" width="1.1796875" style="119" customWidth="1"/>
    <col min="12549" max="12549" width="5.54296875" style="119" bestFit="1" customWidth="1"/>
    <col min="12550" max="12550" width="19.1796875" style="119" customWidth="1"/>
    <col min="12551" max="12551" width="6.1796875" style="119" customWidth="1"/>
    <col min="12552" max="12552" width="8.54296875" style="119" customWidth="1"/>
    <col min="12553" max="12553" width="11.1796875" style="119" customWidth="1"/>
    <col min="12554" max="12554" width="10.81640625" style="119" bestFit="1" customWidth="1"/>
    <col min="12555" max="12562" width="10.1796875" style="119" customWidth="1"/>
    <col min="12563" max="12800" width="8.7265625" style="119"/>
    <col min="12801" max="12801" width="7.1796875" style="119" customWidth="1"/>
    <col min="12802" max="12802" width="8.54296875" style="119" customWidth="1"/>
    <col min="12803" max="12803" width="21.453125" style="119" customWidth="1"/>
    <col min="12804" max="12804" width="1.1796875" style="119" customWidth="1"/>
    <col min="12805" max="12805" width="5.54296875" style="119" bestFit="1" customWidth="1"/>
    <col min="12806" max="12806" width="19.1796875" style="119" customWidth="1"/>
    <col min="12807" max="12807" width="6.1796875" style="119" customWidth="1"/>
    <col min="12808" max="12808" width="8.54296875" style="119" customWidth="1"/>
    <col min="12809" max="12809" width="11.1796875" style="119" customWidth="1"/>
    <col min="12810" max="12810" width="10.81640625" style="119" bestFit="1" customWidth="1"/>
    <col min="12811" max="12818" width="10.1796875" style="119" customWidth="1"/>
    <col min="12819" max="13056" width="8.7265625" style="119"/>
    <col min="13057" max="13057" width="7.1796875" style="119" customWidth="1"/>
    <col min="13058" max="13058" width="8.54296875" style="119" customWidth="1"/>
    <col min="13059" max="13059" width="21.453125" style="119" customWidth="1"/>
    <col min="13060" max="13060" width="1.1796875" style="119" customWidth="1"/>
    <col min="13061" max="13061" width="5.54296875" style="119" bestFit="1" customWidth="1"/>
    <col min="13062" max="13062" width="19.1796875" style="119" customWidth="1"/>
    <col min="13063" max="13063" width="6.1796875" style="119" customWidth="1"/>
    <col min="13064" max="13064" width="8.54296875" style="119" customWidth="1"/>
    <col min="13065" max="13065" width="11.1796875" style="119" customWidth="1"/>
    <col min="13066" max="13066" width="10.81640625" style="119" bestFit="1" customWidth="1"/>
    <col min="13067" max="13074" width="10.1796875" style="119" customWidth="1"/>
    <col min="13075" max="13312" width="8.7265625" style="119"/>
    <col min="13313" max="13313" width="7.1796875" style="119" customWidth="1"/>
    <col min="13314" max="13314" width="8.54296875" style="119" customWidth="1"/>
    <col min="13315" max="13315" width="21.453125" style="119" customWidth="1"/>
    <col min="13316" max="13316" width="1.1796875" style="119" customWidth="1"/>
    <col min="13317" max="13317" width="5.54296875" style="119" bestFit="1" customWidth="1"/>
    <col min="13318" max="13318" width="19.1796875" style="119" customWidth="1"/>
    <col min="13319" max="13319" width="6.1796875" style="119" customWidth="1"/>
    <col min="13320" max="13320" width="8.54296875" style="119" customWidth="1"/>
    <col min="13321" max="13321" width="11.1796875" style="119" customWidth="1"/>
    <col min="13322" max="13322" width="10.81640625" style="119" bestFit="1" customWidth="1"/>
    <col min="13323" max="13330" width="10.1796875" style="119" customWidth="1"/>
    <col min="13331" max="13568" width="8.7265625" style="119"/>
    <col min="13569" max="13569" width="7.1796875" style="119" customWidth="1"/>
    <col min="13570" max="13570" width="8.54296875" style="119" customWidth="1"/>
    <col min="13571" max="13571" width="21.453125" style="119" customWidth="1"/>
    <col min="13572" max="13572" width="1.1796875" style="119" customWidth="1"/>
    <col min="13573" max="13573" width="5.54296875" style="119" bestFit="1" customWidth="1"/>
    <col min="13574" max="13574" width="19.1796875" style="119" customWidth="1"/>
    <col min="13575" max="13575" width="6.1796875" style="119" customWidth="1"/>
    <col min="13576" max="13576" width="8.54296875" style="119" customWidth="1"/>
    <col min="13577" max="13577" width="11.1796875" style="119" customWidth="1"/>
    <col min="13578" max="13578" width="10.81640625" style="119" bestFit="1" customWidth="1"/>
    <col min="13579" max="13586" width="10.1796875" style="119" customWidth="1"/>
    <col min="13587" max="13824" width="8.7265625" style="119"/>
    <col min="13825" max="13825" width="7.1796875" style="119" customWidth="1"/>
    <col min="13826" max="13826" width="8.54296875" style="119" customWidth="1"/>
    <col min="13827" max="13827" width="21.453125" style="119" customWidth="1"/>
    <col min="13828" max="13828" width="1.1796875" style="119" customWidth="1"/>
    <col min="13829" max="13829" width="5.54296875" style="119" bestFit="1" customWidth="1"/>
    <col min="13830" max="13830" width="19.1796875" style="119" customWidth="1"/>
    <col min="13831" max="13831" width="6.1796875" style="119" customWidth="1"/>
    <col min="13832" max="13832" width="8.54296875" style="119" customWidth="1"/>
    <col min="13833" max="13833" width="11.1796875" style="119" customWidth="1"/>
    <col min="13834" max="13834" width="10.81640625" style="119" bestFit="1" customWidth="1"/>
    <col min="13835" max="13842" width="10.1796875" style="119" customWidth="1"/>
    <col min="13843" max="14080" width="8.7265625" style="119"/>
    <col min="14081" max="14081" width="7.1796875" style="119" customWidth="1"/>
    <col min="14082" max="14082" width="8.54296875" style="119" customWidth="1"/>
    <col min="14083" max="14083" width="21.453125" style="119" customWidth="1"/>
    <col min="14084" max="14084" width="1.1796875" style="119" customWidth="1"/>
    <col min="14085" max="14085" width="5.54296875" style="119" bestFit="1" customWidth="1"/>
    <col min="14086" max="14086" width="19.1796875" style="119" customWidth="1"/>
    <col min="14087" max="14087" width="6.1796875" style="119" customWidth="1"/>
    <col min="14088" max="14088" width="8.54296875" style="119" customWidth="1"/>
    <col min="14089" max="14089" width="11.1796875" style="119" customWidth="1"/>
    <col min="14090" max="14090" width="10.81640625" style="119" bestFit="1" customWidth="1"/>
    <col min="14091" max="14098" width="10.1796875" style="119" customWidth="1"/>
    <col min="14099" max="14336" width="8.7265625" style="119"/>
    <col min="14337" max="14337" width="7.1796875" style="119" customWidth="1"/>
    <col min="14338" max="14338" width="8.54296875" style="119" customWidth="1"/>
    <col min="14339" max="14339" width="21.453125" style="119" customWidth="1"/>
    <col min="14340" max="14340" width="1.1796875" style="119" customWidth="1"/>
    <col min="14341" max="14341" width="5.54296875" style="119" bestFit="1" customWidth="1"/>
    <col min="14342" max="14342" width="19.1796875" style="119" customWidth="1"/>
    <col min="14343" max="14343" width="6.1796875" style="119" customWidth="1"/>
    <col min="14344" max="14344" width="8.54296875" style="119" customWidth="1"/>
    <col min="14345" max="14345" width="11.1796875" style="119" customWidth="1"/>
    <col min="14346" max="14346" width="10.81640625" style="119" bestFit="1" customWidth="1"/>
    <col min="14347" max="14354" width="10.1796875" style="119" customWidth="1"/>
    <col min="14355" max="14592" width="8.7265625" style="119"/>
    <col min="14593" max="14593" width="7.1796875" style="119" customWidth="1"/>
    <col min="14594" max="14594" width="8.54296875" style="119" customWidth="1"/>
    <col min="14595" max="14595" width="21.453125" style="119" customWidth="1"/>
    <col min="14596" max="14596" width="1.1796875" style="119" customWidth="1"/>
    <col min="14597" max="14597" width="5.54296875" style="119" bestFit="1" customWidth="1"/>
    <col min="14598" max="14598" width="19.1796875" style="119" customWidth="1"/>
    <col min="14599" max="14599" width="6.1796875" style="119" customWidth="1"/>
    <col min="14600" max="14600" width="8.54296875" style="119" customWidth="1"/>
    <col min="14601" max="14601" width="11.1796875" style="119" customWidth="1"/>
    <col min="14602" max="14602" width="10.81640625" style="119" bestFit="1" customWidth="1"/>
    <col min="14603" max="14610" width="10.1796875" style="119" customWidth="1"/>
    <col min="14611" max="14848" width="8.7265625" style="119"/>
    <col min="14849" max="14849" width="7.1796875" style="119" customWidth="1"/>
    <col min="14850" max="14850" width="8.54296875" style="119" customWidth="1"/>
    <col min="14851" max="14851" width="21.453125" style="119" customWidth="1"/>
    <col min="14852" max="14852" width="1.1796875" style="119" customWidth="1"/>
    <col min="14853" max="14853" width="5.54296875" style="119" bestFit="1" customWidth="1"/>
    <col min="14854" max="14854" width="19.1796875" style="119" customWidth="1"/>
    <col min="14855" max="14855" width="6.1796875" style="119" customWidth="1"/>
    <col min="14856" max="14856" width="8.54296875" style="119" customWidth="1"/>
    <col min="14857" max="14857" width="11.1796875" style="119" customWidth="1"/>
    <col min="14858" max="14858" width="10.81640625" style="119" bestFit="1" customWidth="1"/>
    <col min="14859" max="14866" width="10.1796875" style="119" customWidth="1"/>
    <col min="14867" max="15104" width="8.7265625" style="119"/>
    <col min="15105" max="15105" width="7.1796875" style="119" customWidth="1"/>
    <col min="15106" max="15106" width="8.54296875" style="119" customWidth="1"/>
    <col min="15107" max="15107" width="21.453125" style="119" customWidth="1"/>
    <col min="15108" max="15108" width="1.1796875" style="119" customWidth="1"/>
    <col min="15109" max="15109" width="5.54296875" style="119" bestFit="1" customWidth="1"/>
    <col min="15110" max="15110" width="19.1796875" style="119" customWidth="1"/>
    <col min="15111" max="15111" width="6.1796875" style="119" customWidth="1"/>
    <col min="15112" max="15112" width="8.54296875" style="119" customWidth="1"/>
    <col min="15113" max="15113" width="11.1796875" style="119" customWidth="1"/>
    <col min="15114" max="15114" width="10.81640625" style="119" bestFit="1" customWidth="1"/>
    <col min="15115" max="15122" width="10.1796875" style="119" customWidth="1"/>
    <col min="15123" max="15360" width="8.7265625" style="119"/>
    <col min="15361" max="15361" width="7.1796875" style="119" customWidth="1"/>
    <col min="15362" max="15362" width="8.54296875" style="119" customWidth="1"/>
    <col min="15363" max="15363" width="21.453125" style="119" customWidth="1"/>
    <col min="15364" max="15364" width="1.1796875" style="119" customWidth="1"/>
    <col min="15365" max="15365" width="5.54296875" style="119" bestFit="1" customWidth="1"/>
    <col min="15366" max="15366" width="19.1796875" style="119" customWidth="1"/>
    <col min="15367" max="15367" width="6.1796875" style="119" customWidth="1"/>
    <col min="15368" max="15368" width="8.54296875" style="119" customWidth="1"/>
    <col min="15369" max="15369" width="11.1796875" style="119" customWidth="1"/>
    <col min="15370" max="15370" width="10.81640625" style="119" bestFit="1" customWidth="1"/>
    <col min="15371" max="15378" width="10.1796875" style="119" customWidth="1"/>
    <col min="15379" max="15616" width="8.7265625" style="119"/>
    <col min="15617" max="15617" width="7.1796875" style="119" customWidth="1"/>
    <col min="15618" max="15618" width="8.54296875" style="119" customWidth="1"/>
    <col min="15619" max="15619" width="21.453125" style="119" customWidth="1"/>
    <col min="15620" max="15620" width="1.1796875" style="119" customWidth="1"/>
    <col min="15621" max="15621" width="5.54296875" style="119" bestFit="1" customWidth="1"/>
    <col min="15622" max="15622" width="19.1796875" style="119" customWidth="1"/>
    <col min="15623" max="15623" width="6.1796875" style="119" customWidth="1"/>
    <col min="15624" max="15624" width="8.54296875" style="119" customWidth="1"/>
    <col min="15625" max="15625" width="11.1796875" style="119" customWidth="1"/>
    <col min="15626" max="15626" width="10.81640625" style="119" bestFit="1" customWidth="1"/>
    <col min="15627" max="15634" width="10.1796875" style="119" customWidth="1"/>
    <col min="15635" max="15872" width="8.7265625" style="119"/>
    <col min="15873" max="15873" width="7.1796875" style="119" customWidth="1"/>
    <col min="15874" max="15874" width="8.54296875" style="119" customWidth="1"/>
    <col min="15875" max="15875" width="21.453125" style="119" customWidth="1"/>
    <col min="15876" max="15876" width="1.1796875" style="119" customWidth="1"/>
    <col min="15877" max="15877" width="5.54296875" style="119" bestFit="1" customWidth="1"/>
    <col min="15878" max="15878" width="19.1796875" style="119" customWidth="1"/>
    <col min="15879" max="15879" width="6.1796875" style="119" customWidth="1"/>
    <col min="15880" max="15880" width="8.54296875" style="119" customWidth="1"/>
    <col min="15881" max="15881" width="11.1796875" style="119" customWidth="1"/>
    <col min="15882" max="15882" width="10.81640625" style="119" bestFit="1" customWidth="1"/>
    <col min="15883" max="15890" width="10.1796875" style="119" customWidth="1"/>
    <col min="15891" max="16128" width="8.7265625" style="119"/>
    <col min="16129" max="16129" width="7.1796875" style="119" customWidth="1"/>
    <col min="16130" max="16130" width="8.54296875" style="119" customWidth="1"/>
    <col min="16131" max="16131" width="21.453125" style="119" customWidth="1"/>
    <col min="16132" max="16132" width="1.1796875" style="119" customWidth="1"/>
    <col min="16133" max="16133" width="5.54296875" style="119" bestFit="1" customWidth="1"/>
    <col min="16134" max="16134" width="19.1796875" style="119" customWidth="1"/>
    <col min="16135" max="16135" width="6.1796875" style="119" customWidth="1"/>
    <col min="16136" max="16136" width="8.54296875" style="119" customWidth="1"/>
    <col min="16137" max="16137" width="11.1796875" style="119" customWidth="1"/>
    <col min="16138" max="16138" width="10.81640625" style="119" bestFit="1" customWidth="1"/>
    <col min="16139" max="16146" width="10.1796875" style="119" customWidth="1"/>
    <col min="16147" max="16384" width="8.7265625" style="119"/>
  </cols>
  <sheetData>
    <row r="1" spans="1:26" ht="20.149999999999999" customHeight="1" thickBot="1" x14ac:dyDescent="0.4">
      <c r="A1" s="193" t="s">
        <v>172</v>
      </c>
      <c r="B1" s="194"/>
      <c r="C1" s="194"/>
      <c r="D1" s="194"/>
      <c r="E1" s="194"/>
      <c r="F1" s="194"/>
      <c r="G1" s="194"/>
      <c r="H1" s="194"/>
      <c r="I1" s="194"/>
    </row>
    <row r="2" spans="1:26" ht="13.5" thickBot="1" x14ac:dyDescent="0.35">
      <c r="A2" s="120" t="s">
        <v>89</v>
      </c>
      <c r="B2" s="121" t="s">
        <v>90</v>
      </c>
      <c r="C2" s="121" t="s">
        <v>91</v>
      </c>
      <c r="D2" s="122"/>
      <c r="E2" s="121" t="s">
        <v>92</v>
      </c>
      <c r="F2" s="122" t="s">
        <v>93</v>
      </c>
      <c r="G2" s="123" t="s">
        <v>94</v>
      </c>
      <c r="H2" s="122" t="s">
        <v>173</v>
      </c>
      <c r="I2" s="156" t="s">
        <v>174</v>
      </c>
      <c r="J2" s="157" t="s">
        <v>108</v>
      </c>
      <c r="K2" s="124" t="s">
        <v>95</v>
      </c>
      <c r="L2" s="124" t="s">
        <v>96</v>
      </c>
      <c r="M2" s="124" t="s">
        <v>96</v>
      </c>
      <c r="N2" s="124" t="s">
        <v>117</v>
      </c>
      <c r="O2" s="167" t="s">
        <v>97</v>
      </c>
      <c r="P2" s="158" t="s">
        <v>175</v>
      </c>
      <c r="Q2" s="125" t="s">
        <v>118</v>
      </c>
      <c r="R2" s="126" t="s">
        <v>98</v>
      </c>
      <c r="S2" s="168"/>
    </row>
    <row r="3" spans="1:26" ht="13.5" thickTop="1" x14ac:dyDescent="0.3">
      <c r="A3" s="169">
        <v>1</v>
      </c>
      <c r="B3" s="170">
        <v>80387</v>
      </c>
      <c r="C3" s="171" t="s">
        <v>176</v>
      </c>
      <c r="D3" s="172"/>
      <c r="E3" s="173">
        <v>2014</v>
      </c>
      <c r="F3" s="174" t="s">
        <v>119</v>
      </c>
      <c r="G3" s="175" t="s">
        <v>104</v>
      </c>
      <c r="H3" s="159">
        <v>0</v>
      </c>
      <c r="I3" s="176">
        <v>0</v>
      </c>
      <c r="J3" s="177">
        <v>0</v>
      </c>
      <c r="K3" s="178" t="s">
        <v>177</v>
      </c>
      <c r="L3" s="178" t="s">
        <v>177</v>
      </c>
      <c r="M3" s="178" t="s">
        <v>177</v>
      </c>
      <c r="N3" s="160"/>
      <c r="O3" s="179"/>
      <c r="P3" s="161"/>
      <c r="Q3" s="162"/>
      <c r="R3" s="163">
        <v>0</v>
      </c>
      <c r="S3" s="168"/>
    </row>
    <row r="4" spans="1:26" ht="13" x14ac:dyDescent="0.3">
      <c r="A4" s="180">
        <v>2</v>
      </c>
      <c r="B4" s="127">
        <v>81781</v>
      </c>
      <c r="C4" s="128" t="s">
        <v>178</v>
      </c>
      <c r="D4" s="128"/>
      <c r="E4" s="127">
        <v>2015</v>
      </c>
      <c r="F4" s="129" t="s">
        <v>73</v>
      </c>
      <c r="G4" s="130" t="s">
        <v>101</v>
      </c>
      <c r="H4" s="181">
        <v>78.349999999999994</v>
      </c>
      <c r="I4" s="182">
        <v>60</v>
      </c>
      <c r="J4" s="183">
        <v>56</v>
      </c>
      <c r="K4" s="184">
        <v>0</v>
      </c>
      <c r="L4" s="184">
        <v>56</v>
      </c>
      <c r="M4" s="184">
        <v>0</v>
      </c>
      <c r="N4" s="183"/>
      <c r="O4" s="185"/>
      <c r="P4" s="186"/>
      <c r="Q4" s="187"/>
      <c r="R4" s="188">
        <v>500.7</v>
      </c>
      <c r="S4" s="168"/>
    </row>
    <row r="5" spans="1:26" ht="13" x14ac:dyDescent="0.3">
      <c r="A5" s="180">
        <v>3</v>
      </c>
      <c r="B5" s="127">
        <v>82530</v>
      </c>
      <c r="C5" s="128" t="s">
        <v>179</v>
      </c>
      <c r="D5" s="127"/>
      <c r="E5" s="127">
        <v>2014</v>
      </c>
      <c r="F5" s="129" t="s">
        <v>99</v>
      </c>
      <c r="G5" s="130" t="s">
        <v>100</v>
      </c>
      <c r="H5" s="181">
        <v>72.650000000000006</v>
      </c>
      <c r="I5" s="182">
        <v>48</v>
      </c>
      <c r="J5" s="183">
        <v>44</v>
      </c>
      <c r="K5" s="184">
        <v>52</v>
      </c>
      <c r="L5" s="184">
        <v>48</v>
      </c>
      <c r="M5" s="184">
        <v>0</v>
      </c>
      <c r="N5" s="183"/>
      <c r="O5" s="185"/>
      <c r="P5" s="186"/>
      <c r="Q5" s="187"/>
      <c r="R5" s="188">
        <v>441.3</v>
      </c>
      <c r="S5" s="168"/>
    </row>
    <row r="6" spans="1:26" ht="13" x14ac:dyDescent="0.3">
      <c r="A6" s="189">
        <v>4</v>
      </c>
      <c r="B6" s="127">
        <v>81705</v>
      </c>
      <c r="C6" s="128" t="s">
        <v>125</v>
      </c>
      <c r="D6" s="128"/>
      <c r="E6" s="127">
        <v>2016</v>
      </c>
      <c r="F6" s="129" t="s">
        <v>119</v>
      </c>
      <c r="G6" s="130" t="s">
        <v>104</v>
      </c>
      <c r="H6" s="131">
        <v>62.129999999999995</v>
      </c>
      <c r="I6" s="182">
        <v>44</v>
      </c>
      <c r="J6" s="183">
        <v>0</v>
      </c>
      <c r="K6" s="184">
        <v>48</v>
      </c>
      <c r="L6" s="184">
        <v>48</v>
      </c>
      <c r="M6" s="184">
        <v>0</v>
      </c>
      <c r="N6" s="183"/>
      <c r="O6" s="185"/>
      <c r="P6" s="186"/>
      <c r="Q6" s="190"/>
      <c r="R6" s="164">
        <v>404.26</v>
      </c>
      <c r="S6" s="168"/>
    </row>
    <row r="7" spans="1:26" ht="13" x14ac:dyDescent="0.3">
      <c r="A7" s="189">
        <v>5</v>
      </c>
      <c r="B7" s="127">
        <v>87457</v>
      </c>
      <c r="C7" s="128" t="s">
        <v>122</v>
      </c>
      <c r="D7" s="128"/>
      <c r="E7" s="127">
        <v>2014</v>
      </c>
      <c r="F7" s="129" t="s">
        <v>85</v>
      </c>
      <c r="G7" s="130" t="s">
        <v>103</v>
      </c>
      <c r="H7" s="131">
        <v>42.96</v>
      </c>
      <c r="I7" s="132">
        <v>35</v>
      </c>
      <c r="J7" s="133">
        <v>48</v>
      </c>
      <c r="K7" s="133">
        <v>48</v>
      </c>
      <c r="L7" s="133">
        <v>48</v>
      </c>
      <c r="M7" s="133">
        <v>0</v>
      </c>
      <c r="N7" s="133"/>
      <c r="O7" s="133"/>
      <c r="P7" s="136"/>
      <c r="Q7" s="135"/>
      <c r="R7" s="134">
        <v>373.92</v>
      </c>
      <c r="S7" s="168"/>
    </row>
    <row r="8" spans="1:26" ht="14.5" customHeight="1" x14ac:dyDescent="0.3">
      <c r="A8" s="132">
        <v>6</v>
      </c>
      <c r="B8" s="140">
        <v>78497</v>
      </c>
      <c r="C8" s="139" t="s">
        <v>180</v>
      </c>
      <c r="D8" s="139"/>
      <c r="E8" s="140">
        <v>2014</v>
      </c>
      <c r="F8" s="141" t="s">
        <v>74</v>
      </c>
      <c r="G8" s="142" t="s">
        <v>100</v>
      </c>
      <c r="H8" s="131">
        <v>21.56</v>
      </c>
      <c r="I8" s="132">
        <v>56</v>
      </c>
      <c r="J8" s="133">
        <v>60</v>
      </c>
      <c r="K8" s="133">
        <v>60</v>
      </c>
      <c r="L8" s="140">
        <v>0</v>
      </c>
      <c r="M8" s="140">
        <v>0</v>
      </c>
      <c r="N8" s="140"/>
      <c r="O8" s="140"/>
      <c r="P8" s="144"/>
      <c r="Q8" s="142"/>
      <c r="R8" s="134">
        <v>395.12</v>
      </c>
    </row>
    <row r="9" spans="1:26" ht="14.5" customHeight="1" x14ac:dyDescent="0.3">
      <c r="A9" s="132">
        <v>7</v>
      </c>
      <c r="B9" s="133">
        <v>84854</v>
      </c>
      <c r="C9" s="137" t="s">
        <v>181</v>
      </c>
      <c r="D9" s="137"/>
      <c r="E9" s="133">
        <v>2015</v>
      </c>
      <c r="F9" s="138" t="s">
        <v>77</v>
      </c>
      <c r="G9" s="135" t="s">
        <v>100</v>
      </c>
      <c r="H9" s="131">
        <v>33</v>
      </c>
      <c r="I9" s="132">
        <v>52</v>
      </c>
      <c r="J9" s="133">
        <v>48</v>
      </c>
      <c r="K9" s="133">
        <v>56</v>
      </c>
      <c r="L9" s="133">
        <v>52</v>
      </c>
      <c r="M9" s="133">
        <v>0</v>
      </c>
      <c r="N9" s="133"/>
      <c r="O9" s="133"/>
      <c r="P9" s="136"/>
      <c r="Q9" s="135"/>
      <c r="R9" s="134">
        <v>386</v>
      </c>
    </row>
    <row r="10" spans="1:26" ht="14.5" customHeight="1" x14ac:dyDescent="0.3">
      <c r="A10" s="132">
        <v>8</v>
      </c>
      <c r="B10" s="133">
        <v>81717</v>
      </c>
      <c r="C10" s="137" t="s">
        <v>126</v>
      </c>
      <c r="D10" s="137"/>
      <c r="E10" s="133">
        <v>2014</v>
      </c>
      <c r="F10" s="138" t="s">
        <v>72</v>
      </c>
      <c r="G10" s="135" t="s">
        <v>100</v>
      </c>
      <c r="H10" s="131">
        <v>19</v>
      </c>
      <c r="I10" s="132">
        <v>48</v>
      </c>
      <c r="J10" s="133">
        <v>52</v>
      </c>
      <c r="K10" s="133">
        <v>52</v>
      </c>
      <c r="L10" s="133">
        <v>60</v>
      </c>
      <c r="M10" s="133">
        <v>60</v>
      </c>
      <c r="N10" s="133"/>
      <c r="O10" s="133"/>
      <c r="P10" s="136"/>
      <c r="Q10" s="135"/>
      <c r="R10" s="134">
        <v>382</v>
      </c>
      <c r="Z10" s="119">
        <v>1</v>
      </c>
    </row>
    <row r="11" spans="1:26" ht="14.5" customHeight="1" x14ac:dyDescent="0.3">
      <c r="A11" s="132">
        <v>9</v>
      </c>
      <c r="B11" s="133">
        <v>85978</v>
      </c>
      <c r="C11" s="137" t="s">
        <v>182</v>
      </c>
      <c r="D11" s="137"/>
      <c r="E11" s="133">
        <v>2015</v>
      </c>
      <c r="F11" s="138" t="s">
        <v>75</v>
      </c>
      <c r="G11" s="135" t="s">
        <v>104</v>
      </c>
      <c r="H11" s="131">
        <v>39.840000000000003</v>
      </c>
      <c r="I11" s="132">
        <v>0</v>
      </c>
      <c r="J11" s="133">
        <v>48</v>
      </c>
      <c r="K11" s="133">
        <v>48</v>
      </c>
      <c r="L11" s="133">
        <v>48</v>
      </c>
      <c r="M11" s="133">
        <v>40</v>
      </c>
      <c r="N11" s="133"/>
      <c r="O11" s="133"/>
      <c r="P11" s="136"/>
      <c r="Q11" s="135"/>
      <c r="R11" s="134">
        <v>367.68</v>
      </c>
      <c r="Z11" s="119">
        <v>1</v>
      </c>
    </row>
    <row r="12" spans="1:26" ht="14.5" customHeight="1" x14ac:dyDescent="0.3">
      <c r="A12" s="132">
        <v>10</v>
      </c>
      <c r="B12" s="140">
        <v>81263</v>
      </c>
      <c r="C12" s="139" t="s">
        <v>127</v>
      </c>
      <c r="D12" s="139"/>
      <c r="E12" s="140">
        <v>2014</v>
      </c>
      <c r="F12" s="138" t="s">
        <v>73</v>
      </c>
      <c r="G12" s="135" t="s">
        <v>101</v>
      </c>
      <c r="H12" s="143">
        <v>27.05</v>
      </c>
      <c r="I12" s="145">
        <v>48</v>
      </c>
      <c r="J12" s="140">
        <v>34</v>
      </c>
      <c r="K12" s="140">
        <v>44</v>
      </c>
      <c r="L12" s="140">
        <v>44</v>
      </c>
      <c r="M12" s="140">
        <v>0</v>
      </c>
      <c r="N12" s="140"/>
      <c r="O12" s="140"/>
      <c r="P12" s="144"/>
      <c r="Q12" s="142"/>
      <c r="R12" s="134">
        <v>326.10000000000002</v>
      </c>
    </row>
    <row r="13" spans="1:26" ht="14.5" customHeight="1" x14ac:dyDescent="0.3">
      <c r="A13" s="132">
        <v>11</v>
      </c>
      <c r="B13" s="133">
        <v>83801</v>
      </c>
      <c r="C13" s="137" t="s">
        <v>128</v>
      </c>
      <c r="D13" s="137"/>
      <c r="E13" s="133">
        <v>2014</v>
      </c>
      <c r="F13" s="138" t="s">
        <v>165</v>
      </c>
      <c r="G13" s="135" t="s">
        <v>100</v>
      </c>
      <c r="H13" s="131">
        <v>0</v>
      </c>
      <c r="I13" s="132">
        <v>48</v>
      </c>
      <c r="J13" s="133">
        <v>52</v>
      </c>
      <c r="K13" s="133">
        <v>44</v>
      </c>
      <c r="L13" s="133">
        <v>52</v>
      </c>
      <c r="M13" s="133">
        <v>52</v>
      </c>
      <c r="N13" s="133"/>
      <c r="O13" s="133"/>
      <c r="P13" s="136"/>
      <c r="Q13" s="135"/>
      <c r="R13" s="134">
        <v>312</v>
      </c>
      <c r="Z13" s="119">
        <v>1</v>
      </c>
    </row>
    <row r="14" spans="1:26" ht="14.5" customHeight="1" x14ac:dyDescent="0.3">
      <c r="A14" s="132">
        <v>12</v>
      </c>
      <c r="B14" s="133">
        <v>87594</v>
      </c>
      <c r="C14" s="137" t="s">
        <v>129</v>
      </c>
      <c r="D14" s="137"/>
      <c r="E14" s="133">
        <v>2015</v>
      </c>
      <c r="F14" s="138" t="s">
        <v>106</v>
      </c>
      <c r="G14" s="135" t="s">
        <v>107</v>
      </c>
      <c r="H14" s="131">
        <v>6.33</v>
      </c>
      <c r="I14" s="132">
        <v>44</v>
      </c>
      <c r="J14" s="133">
        <v>40</v>
      </c>
      <c r="K14" s="133">
        <v>44</v>
      </c>
      <c r="L14" s="133">
        <v>44</v>
      </c>
      <c r="M14" s="133">
        <v>52</v>
      </c>
      <c r="N14" s="133"/>
      <c r="O14" s="133"/>
      <c r="P14" s="136"/>
      <c r="Q14" s="135"/>
      <c r="R14" s="134">
        <v>292.66000000000003</v>
      </c>
      <c r="Z14" s="119">
        <v>1</v>
      </c>
    </row>
    <row r="15" spans="1:26" ht="14.5" customHeight="1" x14ac:dyDescent="0.3">
      <c r="A15" s="132">
        <v>13</v>
      </c>
      <c r="B15" s="133">
        <v>84867</v>
      </c>
      <c r="C15" s="137" t="s">
        <v>130</v>
      </c>
      <c r="D15" s="137"/>
      <c r="E15" s="133">
        <v>2016</v>
      </c>
      <c r="F15" s="138" t="s">
        <v>99</v>
      </c>
      <c r="G15" s="135" t="s">
        <v>100</v>
      </c>
      <c r="H15" s="131">
        <v>20.869999999999997</v>
      </c>
      <c r="I15" s="132">
        <v>44</v>
      </c>
      <c r="J15" s="133">
        <v>36</v>
      </c>
      <c r="K15" s="133">
        <v>36</v>
      </c>
      <c r="L15" s="133">
        <v>44</v>
      </c>
      <c r="M15" s="133">
        <v>0</v>
      </c>
      <c r="N15" s="133"/>
      <c r="O15" s="133"/>
      <c r="P15" s="136"/>
      <c r="Q15" s="135"/>
      <c r="R15" s="134">
        <v>289.74</v>
      </c>
    </row>
    <row r="16" spans="1:26" ht="14.5" customHeight="1" x14ac:dyDescent="0.3">
      <c r="A16" s="132">
        <v>14</v>
      </c>
      <c r="B16" s="133">
        <v>85993</v>
      </c>
      <c r="C16" s="137" t="s">
        <v>131</v>
      </c>
      <c r="D16" s="137"/>
      <c r="E16" s="133">
        <v>2015</v>
      </c>
      <c r="F16" s="138" t="s">
        <v>119</v>
      </c>
      <c r="G16" s="135" t="s">
        <v>104</v>
      </c>
      <c r="H16" s="131">
        <v>0</v>
      </c>
      <c r="I16" s="132">
        <v>44</v>
      </c>
      <c r="J16" s="133">
        <v>48</v>
      </c>
      <c r="K16" s="133">
        <v>48</v>
      </c>
      <c r="L16" s="133">
        <v>44</v>
      </c>
      <c r="M16" s="133">
        <v>0</v>
      </c>
      <c r="N16" s="133"/>
      <c r="O16" s="133"/>
      <c r="P16" s="136"/>
      <c r="Q16" s="135"/>
      <c r="R16" s="134">
        <v>280</v>
      </c>
    </row>
    <row r="17" spans="1:26" ht="14.5" customHeight="1" x14ac:dyDescent="0.3">
      <c r="A17" s="132">
        <v>15</v>
      </c>
      <c r="B17" s="133">
        <v>82144</v>
      </c>
      <c r="C17" s="137" t="s">
        <v>132</v>
      </c>
      <c r="D17" s="137"/>
      <c r="E17" s="133">
        <v>2014</v>
      </c>
      <c r="F17" s="138" t="s">
        <v>119</v>
      </c>
      <c r="G17" s="135" t="s">
        <v>104</v>
      </c>
      <c r="H17" s="131">
        <v>11.33</v>
      </c>
      <c r="I17" s="132">
        <v>40</v>
      </c>
      <c r="J17" s="133">
        <v>44</v>
      </c>
      <c r="K17" s="133">
        <v>44</v>
      </c>
      <c r="L17" s="133">
        <v>15</v>
      </c>
      <c r="M17" s="133">
        <v>0</v>
      </c>
      <c r="N17" s="133"/>
      <c r="O17" s="133"/>
      <c r="P17" s="136"/>
      <c r="Q17" s="135"/>
      <c r="R17" s="134">
        <v>278.66000000000003</v>
      </c>
    </row>
    <row r="18" spans="1:26" ht="14.5" customHeight="1" x14ac:dyDescent="0.3">
      <c r="A18" s="132">
        <v>16</v>
      </c>
      <c r="B18" s="140">
        <v>89589</v>
      </c>
      <c r="C18" s="139" t="s">
        <v>133</v>
      </c>
      <c r="D18" s="139"/>
      <c r="E18" s="140">
        <v>2014</v>
      </c>
      <c r="F18" s="141" t="s">
        <v>76</v>
      </c>
      <c r="G18" s="142" t="s">
        <v>103</v>
      </c>
      <c r="H18" s="143">
        <v>0</v>
      </c>
      <c r="I18" s="145">
        <v>0</v>
      </c>
      <c r="J18" s="140">
        <v>35</v>
      </c>
      <c r="K18" s="140">
        <v>34</v>
      </c>
      <c r="L18" s="140">
        <v>32</v>
      </c>
      <c r="M18" s="140">
        <v>48</v>
      </c>
      <c r="N18" s="140"/>
      <c r="O18" s="140"/>
      <c r="P18" s="144"/>
      <c r="Q18" s="142"/>
      <c r="R18" s="134">
        <v>234</v>
      </c>
      <c r="Z18" s="119">
        <v>1</v>
      </c>
    </row>
    <row r="19" spans="1:26" ht="14.5" customHeight="1" x14ac:dyDescent="0.3">
      <c r="A19" s="132">
        <v>17</v>
      </c>
      <c r="B19" s="133">
        <v>84322</v>
      </c>
      <c r="C19" s="137" t="s">
        <v>183</v>
      </c>
      <c r="D19" s="137"/>
      <c r="E19" s="133">
        <v>2014</v>
      </c>
      <c r="F19" s="138" t="s">
        <v>75</v>
      </c>
      <c r="G19" s="135" t="s">
        <v>104</v>
      </c>
      <c r="H19" s="131">
        <v>0</v>
      </c>
      <c r="I19" s="132">
        <v>0</v>
      </c>
      <c r="J19" s="133">
        <v>44</v>
      </c>
      <c r="K19" s="133">
        <v>32</v>
      </c>
      <c r="L19" s="133">
        <v>0</v>
      </c>
      <c r="M19" s="133">
        <v>36</v>
      </c>
      <c r="N19" s="133"/>
      <c r="O19" s="133"/>
      <c r="P19" s="136"/>
      <c r="Q19" s="135"/>
      <c r="R19" s="134">
        <v>224</v>
      </c>
      <c r="Z19" s="119">
        <v>1</v>
      </c>
    </row>
    <row r="20" spans="1:26" ht="14.5" customHeight="1" x14ac:dyDescent="0.3">
      <c r="A20" s="132">
        <v>18</v>
      </c>
      <c r="B20" s="133">
        <v>89298</v>
      </c>
      <c r="C20" s="137" t="s">
        <v>134</v>
      </c>
      <c r="D20" s="137"/>
      <c r="E20" s="133">
        <v>2014</v>
      </c>
      <c r="F20" s="138" t="s">
        <v>106</v>
      </c>
      <c r="G20" s="135" t="s">
        <v>107</v>
      </c>
      <c r="H20" s="131">
        <v>6.33</v>
      </c>
      <c r="I20" s="132">
        <v>0</v>
      </c>
      <c r="J20" s="133">
        <v>30</v>
      </c>
      <c r="K20" s="133">
        <v>15</v>
      </c>
      <c r="L20" s="133">
        <v>40</v>
      </c>
      <c r="M20" s="133">
        <v>32</v>
      </c>
      <c r="N20" s="133"/>
      <c r="O20" s="133"/>
      <c r="P20" s="136"/>
      <c r="Q20" s="135"/>
      <c r="R20" s="134">
        <v>216.66</v>
      </c>
    </row>
    <row r="21" spans="1:26" ht="14.5" customHeight="1" x14ac:dyDescent="0.3">
      <c r="A21" s="132">
        <v>19</v>
      </c>
      <c r="B21" s="133">
        <v>86843</v>
      </c>
      <c r="C21" s="137" t="s">
        <v>135</v>
      </c>
      <c r="D21" s="137"/>
      <c r="E21" s="133">
        <v>2015</v>
      </c>
      <c r="F21" s="138" t="s">
        <v>119</v>
      </c>
      <c r="G21" s="135" t="s">
        <v>104</v>
      </c>
      <c r="H21" s="131">
        <v>0</v>
      </c>
      <c r="I21" s="132">
        <v>0</v>
      </c>
      <c r="J21" s="133">
        <v>15</v>
      </c>
      <c r="K21" s="133">
        <v>30</v>
      </c>
      <c r="L21" s="133">
        <v>30</v>
      </c>
      <c r="M21" s="133">
        <v>48</v>
      </c>
      <c r="N21" s="133"/>
      <c r="O21" s="133"/>
      <c r="P21" s="136"/>
      <c r="Q21" s="135"/>
      <c r="R21" s="134">
        <v>216</v>
      </c>
      <c r="Z21" s="119">
        <v>1</v>
      </c>
    </row>
    <row r="22" spans="1:26" ht="14.5" customHeight="1" x14ac:dyDescent="0.3">
      <c r="A22" s="132">
        <v>19</v>
      </c>
      <c r="B22" s="133">
        <v>81534</v>
      </c>
      <c r="C22" s="137" t="s">
        <v>184</v>
      </c>
      <c r="D22" s="137"/>
      <c r="E22" s="133">
        <v>2014</v>
      </c>
      <c r="F22" s="138" t="s">
        <v>99</v>
      </c>
      <c r="G22" s="135" t="s">
        <v>100</v>
      </c>
      <c r="H22" s="131">
        <v>0</v>
      </c>
      <c r="I22" s="132">
        <v>0</v>
      </c>
      <c r="J22" s="133">
        <v>34</v>
      </c>
      <c r="K22" s="133">
        <v>40</v>
      </c>
      <c r="L22" s="133">
        <v>34</v>
      </c>
      <c r="M22" s="133">
        <v>0</v>
      </c>
      <c r="N22" s="133"/>
      <c r="O22" s="133"/>
      <c r="P22" s="136"/>
      <c r="Q22" s="135"/>
      <c r="R22" s="134">
        <v>216</v>
      </c>
    </row>
    <row r="23" spans="1:26" ht="14.5" customHeight="1" x14ac:dyDescent="0.3">
      <c r="A23" s="132">
        <v>21</v>
      </c>
      <c r="B23" s="133">
        <v>84098</v>
      </c>
      <c r="C23" s="137" t="s">
        <v>136</v>
      </c>
      <c r="D23" s="137"/>
      <c r="E23" s="133">
        <v>2017</v>
      </c>
      <c r="F23" s="138" t="s">
        <v>72</v>
      </c>
      <c r="G23" s="135" t="s">
        <v>100</v>
      </c>
      <c r="H23" s="131">
        <v>0</v>
      </c>
      <c r="I23" s="132">
        <v>19</v>
      </c>
      <c r="J23" s="133">
        <v>26</v>
      </c>
      <c r="K23" s="133">
        <v>30</v>
      </c>
      <c r="L23" s="133">
        <v>32</v>
      </c>
      <c r="M23" s="133">
        <v>44</v>
      </c>
      <c r="N23" s="133"/>
      <c r="O23" s="133"/>
      <c r="P23" s="136"/>
      <c r="Q23" s="135"/>
      <c r="R23" s="134">
        <v>212</v>
      </c>
      <c r="Z23" s="119">
        <v>1</v>
      </c>
    </row>
    <row r="24" spans="1:26" ht="14.5" customHeight="1" x14ac:dyDescent="0.3">
      <c r="A24" s="132">
        <v>22</v>
      </c>
      <c r="B24" s="133">
        <v>85384</v>
      </c>
      <c r="C24" s="137" t="s">
        <v>185</v>
      </c>
      <c r="D24" s="137"/>
      <c r="E24" s="133">
        <v>2014</v>
      </c>
      <c r="F24" s="138" t="s">
        <v>110</v>
      </c>
      <c r="G24" s="135" t="s">
        <v>107</v>
      </c>
      <c r="H24" s="131">
        <v>0</v>
      </c>
      <c r="I24" s="132">
        <v>29.25</v>
      </c>
      <c r="J24" s="133">
        <v>32</v>
      </c>
      <c r="K24" s="133">
        <v>0</v>
      </c>
      <c r="L24" s="133">
        <v>0</v>
      </c>
      <c r="M24" s="133">
        <v>44</v>
      </c>
      <c r="N24" s="133"/>
      <c r="O24" s="133"/>
      <c r="P24" s="136"/>
      <c r="Q24" s="135"/>
      <c r="R24" s="134">
        <v>210.5</v>
      </c>
      <c r="Z24" s="119">
        <v>1</v>
      </c>
    </row>
    <row r="25" spans="1:26" ht="14.5" customHeight="1" x14ac:dyDescent="0.3">
      <c r="A25" s="132">
        <v>23</v>
      </c>
      <c r="B25" s="133">
        <v>81938</v>
      </c>
      <c r="C25" s="137" t="s">
        <v>186</v>
      </c>
      <c r="D25" s="137"/>
      <c r="E25" s="133">
        <v>2015</v>
      </c>
      <c r="F25" s="138" t="s">
        <v>119</v>
      </c>
      <c r="G25" s="135" t="s">
        <v>104</v>
      </c>
      <c r="H25" s="131">
        <v>0</v>
      </c>
      <c r="I25" s="132">
        <v>34</v>
      </c>
      <c r="J25" s="133">
        <v>15</v>
      </c>
      <c r="K25" s="133">
        <v>32</v>
      </c>
      <c r="L25" s="133">
        <v>15</v>
      </c>
      <c r="M25" s="133">
        <v>34</v>
      </c>
      <c r="N25" s="133"/>
      <c r="O25" s="133"/>
      <c r="P25" s="136"/>
      <c r="Q25" s="135"/>
      <c r="R25" s="134">
        <v>200</v>
      </c>
    </row>
    <row r="26" spans="1:26" ht="14.5" customHeight="1" x14ac:dyDescent="0.3">
      <c r="A26" s="132">
        <v>24</v>
      </c>
      <c r="B26" s="133">
        <v>84586</v>
      </c>
      <c r="C26" s="137" t="s">
        <v>187</v>
      </c>
      <c r="D26" s="137"/>
      <c r="E26" s="133">
        <v>2014</v>
      </c>
      <c r="F26" s="138" t="s">
        <v>86</v>
      </c>
      <c r="G26" s="135" t="s">
        <v>105</v>
      </c>
      <c r="H26" s="131">
        <v>0</v>
      </c>
      <c r="I26" s="132">
        <v>32</v>
      </c>
      <c r="J26" s="133">
        <v>15</v>
      </c>
      <c r="K26" s="133">
        <v>34</v>
      </c>
      <c r="L26" s="133">
        <v>32</v>
      </c>
      <c r="M26" s="133">
        <v>32</v>
      </c>
      <c r="N26" s="133"/>
      <c r="O26" s="133"/>
      <c r="P26" s="136"/>
      <c r="Q26" s="135"/>
      <c r="R26" s="134">
        <v>196</v>
      </c>
    </row>
    <row r="27" spans="1:26" ht="14.5" customHeight="1" x14ac:dyDescent="0.3">
      <c r="A27" s="132">
        <v>25</v>
      </c>
      <c r="B27" s="133">
        <v>84853</v>
      </c>
      <c r="C27" s="137" t="s">
        <v>137</v>
      </c>
      <c r="D27" s="137"/>
      <c r="E27" s="133">
        <v>2016</v>
      </c>
      <c r="F27" s="138" t="s">
        <v>77</v>
      </c>
      <c r="G27" s="135" t="s">
        <v>100</v>
      </c>
      <c r="H27" s="131">
        <v>0</v>
      </c>
      <c r="I27" s="132">
        <v>32</v>
      </c>
      <c r="J27" s="133">
        <v>21</v>
      </c>
      <c r="K27" s="133">
        <v>15</v>
      </c>
      <c r="L27" s="133">
        <v>0</v>
      </c>
      <c r="M27" s="133">
        <v>44</v>
      </c>
      <c r="N27" s="133"/>
      <c r="O27" s="133"/>
      <c r="P27" s="136"/>
      <c r="Q27" s="135"/>
      <c r="R27" s="134">
        <v>194</v>
      </c>
      <c r="Z27" s="119">
        <v>1</v>
      </c>
    </row>
    <row r="28" spans="1:26" ht="14.5" customHeight="1" x14ac:dyDescent="0.3">
      <c r="A28" s="145">
        <v>25.5</v>
      </c>
      <c r="B28" s="133">
        <v>85230</v>
      </c>
      <c r="C28" s="137" t="s">
        <v>138</v>
      </c>
      <c r="D28" s="137"/>
      <c r="E28" s="133">
        <v>2016</v>
      </c>
      <c r="F28" s="138" t="s">
        <v>167</v>
      </c>
      <c r="G28" s="135" t="s">
        <v>10</v>
      </c>
      <c r="H28" s="131">
        <v>0</v>
      </c>
      <c r="I28" s="132">
        <v>24.5</v>
      </c>
      <c r="J28" s="133">
        <v>32</v>
      </c>
      <c r="K28" s="133">
        <v>26</v>
      </c>
      <c r="L28" s="133">
        <v>36</v>
      </c>
      <c r="M28" s="133">
        <v>0</v>
      </c>
      <c r="N28" s="133"/>
      <c r="O28" s="133"/>
      <c r="P28" s="136"/>
      <c r="Q28" s="135"/>
      <c r="R28" s="134">
        <v>188</v>
      </c>
    </row>
    <row r="29" spans="1:26" ht="14.5" customHeight="1" x14ac:dyDescent="0.3">
      <c r="A29" s="132">
        <v>26</v>
      </c>
      <c r="B29" s="133">
        <v>82010</v>
      </c>
      <c r="C29" s="137" t="s">
        <v>188</v>
      </c>
      <c r="D29" s="137"/>
      <c r="E29" s="133">
        <v>2014</v>
      </c>
      <c r="F29" s="138" t="s">
        <v>189</v>
      </c>
      <c r="G29" s="135" t="s">
        <v>100</v>
      </c>
      <c r="H29" s="131">
        <v>0</v>
      </c>
      <c r="I29" s="132">
        <v>0</v>
      </c>
      <c r="J29" s="133">
        <v>0</v>
      </c>
      <c r="K29" s="133">
        <v>35</v>
      </c>
      <c r="L29" s="133">
        <v>0</v>
      </c>
      <c r="M29" s="133">
        <v>56</v>
      </c>
      <c r="N29" s="133"/>
      <c r="O29" s="133"/>
      <c r="P29" s="136"/>
      <c r="Q29" s="135"/>
      <c r="R29" s="134">
        <v>182</v>
      </c>
      <c r="Z29" s="119">
        <v>1</v>
      </c>
    </row>
    <row r="30" spans="1:26" ht="14.5" customHeight="1" x14ac:dyDescent="0.3">
      <c r="A30" s="145">
        <v>27</v>
      </c>
      <c r="B30" s="133">
        <v>85692</v>
      </c>
      <c r="C30" s="137" t="s">
        <v>139</v>
      </c>
      <c r="D30" s="137"/>
      <c r="E30" s="133">
        <v>2015</v>
      </c>
      <c r="F30" s="138" t="s">
        <v>85</v>
      </c>
      <c r="G30" s="135" t="s">
        <v>103</v>
      </c>
      <c r="H30" s="131">
        <v>4.5</v>
      </c>
      <c r="I30" s="132">
        <v>19</v>
      </c>
      <c r="J30" s="133">
        <v>18</v>
      </c>
      <c r="K30" s="133">
        <v>15</v>
      </c>
      <c r="L30" s="133">
        <v>19</v>
      </c>
      <c r="M30" s="133">
        <v>48</v>
      </c>
      <c r="N30" s="133"/>
      <c r="O30" s="133"/>
      <c r="P30" s="136"/>
      <c r="Q30" s="135"/>
      <c r="R30" s="134">
        <v>181</v>
      </c>
      <c r="Z30" s="119">
        <v>1</v>
      </c>
    </row>
    <row r="31" spans="1:26" ht="14.5" customHeight="1" x14ac:dyDescent="0.3">
      <c r="A31" s="132">
        <v>28</v>
      </c>
      <c r="B31" s="133">
        <v>86928</v>
      </c>
      <c r="C31" s="137" t="s">
        <v>140</v>
      </c>
      <c r="D31" s="137"/>
      <c r="E31" s="133">
        <v>2016</v>
      </c>
      <c r="F31" s="138" t="s">
        <v>85</v>
      </c>
      <c r="G31" s="135" t="s">
        <v>103</v>
      </c>
      <c r="H31" s="131">
        <v>6.33</v>
      </c>
      <c r="I31" s="132">
        <v>0</v>
      </c>
      <c r="J31" s="133">
        <v>21</v>
      </c>
      <c r="K31" s="133">
        <v>26</v>
      </c>
      <c r="L31" s="133">
        <v>32</v>
      </c>
      <c r="M31" s="133">
        <v>0</v>
      </c>
      <c r="N31" s="133"/>
      <c r="O31" s="133"/>
      <c r="P31" s="136"/>
      <c r="Q31" s="135"/>
      <c r="R31" s="134">
        <v>170.66</v>
      </c>
    </row>
    <row r="32" spans="1:26" ht="14.5" customHeight="1" x14ac:dyDescent="0.3">
      <c r="A32" s="132">
        <v>29</v>
      </c>
      <c r="B32" s="133">
        <v>84852</v>
      </c>
      <c r="C32" s="137" t="s">
        <v>190</v>
      </c>
      <c r="D32" s="137"/>
      <c r="E32" s="133">
        <v>2015</v>
      </c>
      <c r="F32" s="138" t="s">
        <v>77</v>
      </c>
      <c r="G32" s="135" t="s">
        <v>100</v>
      </c>
      <c r="H32" s="131">
        <v>32.75</v>
      </c>
      <c r="I32" s="132">
        <v>52</v>
      </c>
      <c r="J32" s="133">
        <v>0</v>
      </c>
      <c r="K32" s="133">
        <v>0</v>
      </c>
      <c r="L32" s="133">
        <v>0</v>
      </c>
      <c r="M32" s="133">
        <v>0</v>
      </c>
      <c r="N32" s="133"/>
      <c r="O32" s="133"/>
      <c r="P32" s="136"/>
      <c r="Q32" s="135"/>
      <c r="R32" s="134">
        <v>169.5</v>
      </c>
    </row>
    <row r="33" spans="1:26" ht="14.5" customHeight="1" x14ac:dyDescent="0.3">
      <c r="A33" s="145">
        <v>30</v>
      </c>
      <c r="B33" s="133">
        <v>82804</v>
      </c>
      <c r="C33" s="137" t="s">
        <v>111</v>
      </c>
      <c r="D33" s="137"/>
      <c r="E33" s="133">
        <v>2014</v>
      </c>
      <c r="F33" s="138" t="s">
        <v>87</v>
      </c>
      <c r="G33" s="135" t="s">
        <v>101</v>
      </c>
      <c r="H33" s="131">
        <v>15.56</v>
      </c>
      <c r="I33" s="132">
        <v>34</v>
      </c>
      <c r="J33" s="133">
        <v>0</v>
      </c>
      <c r="K33" s="133">
        <v>0</v>
      </c>
      <c r="L33" s="133">
        <v>34</v>
      </c>
      <c r="M33" s="133">
        <v>0</v>
      </c>
      <c r="N33" s="133"/>
      <c r="O33" s="133"/>
      <c r="P33" s="136"/>
      <c r="Q33" s="135"/>
      <c r="R33" s="134">
        <v>167.12</v>
      </c>
    </row>
    <row r="34" spans="1:26" ht="14.5" customHeight="1" x14ac:dyDescent="0.3">
      <c r="A34" s="132">
        <v>31</v>
      </c>
      <c r="B34" s="133">
        <v>84307</v>
      </c>
      <c r="C34" s="137" t="s">
        <v>141</v>
      </c>
      <c r="D34" s="137"/>
      <c r="E34" s="133">
        <v>2016</v>
      </c>
      <c r="F34" s="138" t="s">
        <v>99</v>
      </c>
      <c r="G34" s="135" t="s">
        <v>100</v>
      </c>
      <c r="H34" s="131">
        <v>0</v>
      </c>
      <c r="I34" s="132">
        <v>36</v>
      </c>
      <c r="J34" s="133">
        <v>15</v>
      </c>
      <c r="K34" s="133">
        <v>32</v>
      </c>
      <c r="L34" s="133">
        <v>15</v>
      </c>
      <c r="M34" s="133">
        <v>0</v>
      </c>
      <c r="N34" s="133"/>
      <c r="O34" s="133"/>
      <c r="P34" s="136"/>
      <c r="Q34" s="135"/>
      <c r="R34" s="134">
        <v>166</v>
      </c>
    </row>
    <row r="35" spans="1:26" ht="14.5" customHeight="1" x14ac:dyDescent="0.3">
      <c r="A35" s="132">
        <v>32</v>
      </c>
      <c r="B35" s="133">
        <v>87760</v>
      </c>
      <c r="C35" s="137" t="s">
        <v>143</v>
      </c>
      <c r="D35" s="137"/>
      <c r="E35" s="133">
        <v>2016</v>
      </c>
      <c r="F35" s="138" t="s">
        <v>119</v>
      </c>
      <c r="G35" s="135" t="s">
        <v>104</v>
      </c>
      <c r="H35" s="131">
        <v>0</v>
      </c>
      <c r="I35" s="132">
        <v>32</v>
      </c>
      <c r="J35" s="133">
        <v>32</v>
      </c>
      <c r="K35" s="133">
        <v>15</v>
      </c>
      <c r="L35" s="133">
        <v>0</v>
      </c>
      <c r="M35" s="133">
        <v>15</v>
      </c>
      <c r="N35" s="133"/>
      <c r="O35" s="133"/>
      <c r="P35" s="136"/>
      <c r="Q35" s="135"/>
      <c r="R35" s="134">
        <v>158</v>
      </c>
    </row>
    <row r="36" spans="1:26" ht="14.5" customHeight="1" x14ac:dyDescent="0.3">
      <c r="A36" s="145">
        <v>32</v>
      </c>
      <c r="B36" s="133">
        <v>89727</v>
      </c>
      <c r="C36" s="137" t="s">
        <v>142</v>
      </c>
      <c r="D36" s="137"/>
      <c r="E36" s="133">
        <v>2014</v>
      </c>
      <c r="F36" s="138" t="s">
        <v>99</v>
      </c>
      <c r="G36" s="135" t="s">
        <v>100</v>
      </c>
      <c r="H36" s="131">
        <v>0</v>
      </c>
      <c r="I36" s="132">
        <v>0</v>
      </c>
      <c r="J36" s="133">
        <v>0</v>
      </c>
      <c r="K36" s="133">
        <v>0</v>
      </c>
      <c r="L36" s="133">
        <v>35</v>
      </c>
      <c r="M36" s="133">
        <v>44</v>
      </c>
      <c r="N36" s="133"/>
      <c r="O36" s="133"/>
      <c r="P36" s="136"/>
      <c r="Q36" s="135"/>
      <c r="R36" s="134">
        <v>158</v>
      </c>
      <c r="Z36" s="119">
        <v>1</v>
      </c>
    </row>
    <row r="37" spans="1:26" ht="14.5" customHeight="1" x14ac:dyDescent="0.3">
      <c r="A37" s="132">
        <v>34</v>
      </c>
      <c r="B37" s="133">
        <v>82688</v>
      </c>
      <c r="C37" s="137" t="s">
        <v>144</v>
      </c>
      <c r="D37" s="137"/>
      <c r="E37" s="133">
        <v>2016</v>
      </c>
      <c r="F37" s="138" t="s">
        <v>73</v>
      </c>
      <c r="G37" s="135" t="s">
        <v>101</v>
      </c>
      <c r="H37" s="131">
        <v>6.33</v>
      </c>
      <c r="I37" s="132">
        <v>0</v>
      </c>
      <c r="J37" s="133">
        <v>32</v>
      </c>
      <c r="K37" s="133">
        <v>32</v>
      </c>
      <c r="L37" s="133">
        <v>0</v>
      </c>
      <c r="M37" s="133">
        <v>0</v>
      </c>
      <c r="N37" s="133"/>
      <c r="O37" s="133"/>
      <c r="P37" s="136"/>
      <c r="Q37" s="135"/>
      <c r="R37" s="134">
        <v>140.66</v>
      </c>
    </row>
    <row r="38" spans="1:26" ht="14.5" customHeight="1" x14ac:dyDescent="0.3">
      <c r="A38" s="132">
        <v>35</v>
      </c>
      <c r="B38" s="140">
        <v>90243</v>
      </c>
      <c r="C38" s="139" t="s">
        <v>145</v>
      </c>
      <c r="D38" s="139"/>
      <c r="E38" s="140">
        <v>2014</v>
      </c>
      <c r="F38" s="141" t="s">
        <v>77</v>
      </c>
      <c r="G38" s="142" t="s">
        <v>100</v>
      </c>
      <c r="H38" s="143">
        <v>0</v>
      </c>
      <c r="I38" s="145">
        <v>0</v>
      </c>
      <c r="J38" s="140">
        <v>0</v>
      </c>
      <c r="K38" s="140">
        <v>21</v>
      </c>
      <c r="L38" s="140">
        <v>0</v>
      </c>
      <c r="M38" s="140">
        <v>48</v>
      </c>
      <c r="N38" s="140"/>
      <c r="O38" s="140"/>
      <c r="P38" s="144"/>
      <c r="Q38" s="142"/>
      <c r="R38" s="146">
        <v>138</v>
      </c>
      <c r="Z38" s="119">
        <v>1</v>
      </c>
    </row>
    <row r="39" spans="1:26" ht="14.5" customHeight="1" x14ac:dyDescent="0.3">
      <c r="A39" s="145">
        <v>35</v>
      </c>
      <c r="B39" s="133">
        <v>87849</v>
      </c>
      <c r="C39" s="137" t="s">
        <v>191</v>
      </c>
      <c r="D39" s="137"/>
      <c r="E39" s="133">
        <v>2015</v>
      </c>
      <c r="F39" s="138" t="s">
        <v>75</v>
      </c>
      <c r="G39" s="135" t="s">
        <v>104</v>
      </c>
      <c r="H39" s="131">
        <v>0</v>
      </c>
      <c r="I39" s="132">
        <v>19</v>
      </c>
      <c r="J39" s="133">
        <v>0</v>
      </c>
      <c r="K39" s="133">
        <v>18</v>
      </c>
      <c r="L39" s="133">
        <v>0</v>
      </c>
      <c r="M39" s="133">
        <v>32</v>
      </c>
      <c r="N39" s="133"/>
      <c r="O39" s="133"/>
      <c r="P39" s="136"/>
      <c r="Q39" s="135"/>
      <c r="R39" s="134">
        <v>138</v>
      </c>
    </row>
    <row r="40" spans="1:26" ht="14.5" customHeight="1" x14ac:dyDescent="0.3">
      <c r="A40" s="132">
        <v>37</v>
      </c>
      <c r="B40" s="140">
        <v>84860</v>
      </c>
      <c r="C40" s="139" t="s">
        <v>192</v>
      </c>
      <c r="D40" s="139"/>
      <c r="E40" s="140">
        <v>2015</v>
      </c>
      <c r="F40" s="141" t="s">
        <v>73</v>
      </c>
      <c r="G40" s="142" t="s">
        <v>101</v>
      </c>
      <c r="H40" s="143">
        <v>0</v>
      </c>
      <c r="I40" s="145">
        <v>0</v>
      </c>
      <c r="J40" s="140">
        <v>44</v>
      </c>
      <c r="K40" s="140">
        <v>0</v>
      </c>
      <c r="L40" s="140">
        <v>24.5</v>
      </c>
      <c r="M40" s="140">
        <v>0</v>
      </c>
      <c r="N40" s="140"/>
      <c r="O40" s="140"/>
      <c r="P40" s="144"/>
      <c r="Q40" s="142"/>
      <c r="R40" s="146">
        <v>137</v>
      </c>
    </row>
    <row r="41" spans="1:26" ht="14.5" customHeight="1" x14ac:dyDescent="0.3">
      <c r="A41" s="132">
        <v>38</v>
      </c>
      <c r="B41" s="133">
        <v>81801</v>
      </c>
      <c r="C41" s="137" t="s">
        <v>146</v>
      </c>
      <c r="D41" s="133"/>
      <c r="E41" s="133">
        <v>2016</v>
      </c>
      <c r="F41" s="138" t="s">
        <v>119</v>
      </c>
      <c r="G41" s="135" t="s">
        <v>104</v>
      </c>
      <c r="H41" s="131">
        <v>0</v>
      </c>
      <c r="I41" s="132">
        <v>15</v>
      </c>
      <c r="J41" s="133">
        <v>18</v>
      </c>
      <c r="K41" s="133">
        <v>18</v>
      </c>
      <c r="L41" s="133">
        <v>0</v>
      </c>
      <c r="M41" s="133">
        <v>30</v>
      </c>
      <c r="N41" s="133"/>
      <c r="O41" s="133"/>
      <c r="P41" s="136"/>
      <c r="Q41" s="135"/>
      <c r="R41" s="134">
        <v>132</v>
      </c>
    </row>
    <row r="42" spans="1:26" ht="14.5" customHeight="1" x14ac:dyDescent="0.3">
      <c r="A42" s="145">
        <v>39</v>
      </c>
      <c r="B42" s="133">
        <v>81696</v>
      </c>
      <c r="C42" s="137" t="s">
        <v>147</v>
      </c>
      <c r="D42" s="133"/>
      <c r="E42" s="133">
        <v>2018</v>
      </c>
      <c r="F42" s="138" t="s">
        <v>119</v>
      </c>
      <c r="G42" s="135" t="s">
        <v>104</v>
      </c>
      <c r="H42" s="131">
        <v>0</v>
      </c>
      <c r="I42" s="132">
        <v>15</v>
      </c>
      <c r="J42" s="133">
        <v>21</v>
      </c>
      <c r="K42" s="133">
        <v>18</v>
      </c>
      <c r="L42" s="133">
        <v>24.5</v>
      </c>
      <c r="M42" s="133">
        <v>0</v>
      </c>
      <c r="N42" s="133"/>
      <c r="O42" s="133"/>
      <c r="P42" s="136"/>
      <c r="Q42" s="135"/>
      <c r="R42" s="134">
        <v>127</v>
      </c>
    </row>
    <row r="43" spans="1:26" ht="14.5" customHeight="1" x14ac:dyDescent="0.3">
      <c r="A43" s="132">
        <v>40</v>
      </c>
      <c r="B43" s="133">
        <v>85690</v>
      </c>
      <c r="C43" s="137" t="s">
        <v>148</v>
      </c>
      <c r="D43" s="133"/>
      <c r="E43" s="133">
        <v>2014</v>
      </c>
      <c r="F43" s="138" t="s">
        <v>85</v>
      </c>
      <c r="G43" s="135" t="s">
        <v>103</v>
      </c>
      <c r="H43" s="131">
        <v>0</v>
      </c>
      <c r="I43" s="132">
        <v>0</v>
      </c>
      <c r="J43" s="133">
        <v>26</v>
      </c>
      <c r="K43" s="133">
        <v>0</v>
      </c>
      <c r="L43" s="133">
        <v>0</v>
      </c>
      <c r="M43" s="133">
        <v>32</v>
      </c>
      <c r="N43" s="133"/>
      <c r="O43" s="133"/>
      <c r="P43" s="136"/>
      <c r="Q43" s="135"/>
      <c r="R43" s="134">
        <v>116</v>
      </c>
    </row>
    <row r="44" spans="1:26" ht="14.5" customHeight="1" x14ac:dyDescent="0.3">
      <c r="A44" s="132">
        <v>41</v>
      </c>
      <c r="B44" s="133">
        <v>89517</v>
      </c>
      <c r="C44" s="137" t="s">
        <v>193</v>
      </c>
      <c r="D44" s="133"/>
      <c r="E44" s="133">
        <v>2014</v>
      </c>
      <c r="F44" s="138" t="s">
        <v>75</v>
      </c>
      <c r="G44" s="135" t="s">
        <v>104</v>
      </c>
      <c r="H44" s="131">
        <v>0</v>
      </c>
      <c r="I44" s="132">
        <v>0</v>
      </c>
      <c r="J44" s="133">
        <v>0</v>
      </c>
      <c r="K44" s="133">
        <v>3</v>
      </c>
      <c r="L44" s="133">
        <v>19</v>
      </c>
      <c r="M44" s="133">
        <v>34</v>
      </c>
      <c r="N44" s="133"/>
      <c r="O44" s="133"/>
      <c r="P44" s="136"/>
      <c r="Q44" s="135"/>
      <c r="R44" s="134">
        <v>112</v>
      </c>
    </row>
    <row r="45" spans="1:26" ht="14.5" customHeight="1" x14ac:dyDescent="0.3">
      <c r="A45" s="145">
        <v>42</v>
      </c>
      <c r="B45" s="133">
        <v>85381</v>
      </c>
      <c r="C45" s="137" t="s">
        <v>194</v>
      </c>
      <c r="D45" s="133"/>
      <c r="E45" s="133">
        <v>2015</v>
      </c>
      <c r="F45" s="138" t="s">
        <v>110</v>
      </c>
      <c r="G45" s="135" t="s">
        <v>107</v>
      </c>
      <c r="H45" s="131">
        <v>0</v>
      </c>
      <c r="I45" s="132">
        <v>32</v>
      </c>
      <c r="J45" s="133">
        <v>15</v>
      </c>
      <c r="K45" s="133">
        <v>0</v>
      </c>
      <c r="L45" s="133">
        <v>0</v>
      </c>
      <c r="M45" s="133">
        <v>0</v>
      </c>
      <c r="N45" s="133"/>
      <c r="O45" s="133"/>
      <c r="P45" s="136"/>
      <c r="Q45" s="135"/>
      <c r="R45" s="134">
        <v>94</v>
      </c>
    </row>
    <row r="46" spans="1:26" ht="14.5" customHeight="1" x14ac:dyDescent="0.3">
      <c r="A46" s="132">
        <v>43</v>
      </c>
      <c r="B46" s="133">
        <v>81756</v>
      </c>
      <c r="C46" s="137" t="s">
        <v>149</v>
      </c>
      <c r="D46" s="133"/>
      <c r="E46" s="133">
        <v>2014</v>
      </c>
      <c r="F46" s="138" t="s">
        <v>73</v>
      </c>
      <c r="G46" s="135" t="s">
        <v>101</v>
      </c>
      <c r="H46" s="131">
        <v>0</v>
      </c>
      <c r="I46" s="132">
        <v>15</v>
      </c>
      <c r="J46" s="133">
        <v>0</v>
      </c>
      <c r="K46" s="133">
        <v>0</v>
      </c>
      <c r="L46" s="133">
        <v>29.25</v>
      </c>
      <c r="M46" s="133">
        <v>0</v>
      </c>
      <c r="N46" s="133"/>
      <c r="O46" s="133"/>
      <c r="P46" s="136"/>
      <c r="Q46" s="135"/>
      <c r="R46" s="134">
        <v>88.5</v>
      </c>
    </row>
    <row r="47" spans="1:26" ht="13.75" customHeight="1" x14ac:dyDescent="0.3">
      <c r="A47" s="132">
        <v>44</v>
      </c>
      <c r="B47" s="140">
        <v>85275</v>
      </c>
      <c r="C47" s="139" t="s">
        <v>195</v>
      </c>
      <c r="D47" s="140"/>
      <c r="E47" s="140">
        <v>2016</v>
      </c>
      <c r="F47" s="141" t="s">
        <v>189</v>
      </c>
      <c r="G47" s="142" t="s">
        <v>100</v>
      </c>
      <c r="H47" s="143">
        <v>0</v>
      </c>
      <c r="I47" s="145">
        <v>0</v>
      </c>
      <c r="J47" s="140">
        <v>0</v>
      </c>
      <c r="K47" s="140">
        <v>21</v>
      </c>
      <c r="L47" s="140">
        <v>0</v>
      </c>
      <c r="M47" s="140">
        <v>21</v>
      </c>
      <c r="N47" s="140"/>
      <c r="O47" s="140"/>
      <c r="P47" s="144"/>
      <c r="Q47" s="142"/>
      <c r="R47" s="146">
        <v>84</v>
      </c>
    </row>
    <row r="48" spans="1:26" ht="13.75" customHeight="1" x14ac:dyDescent="0.3">
      <c r="A48" s="145">
        <v>45</v>
      </c>
      <c r="B48" s="133">
        <v>84266</v>
      </c>
      <c r="C48" s="137" t="s">
        <v>196</v>
      </c>
      <c r="D48" s="133"/>
      <c r="E48" s="133">
        <v>2014</v>
      </c>
      <c r="F48" s="138" t="s">
        <v>74</v>
      </c>
      <c r="G48" s="135" t="s">
        <v>100</v>
      </c>
      <c r="H48" s="131">
        <v>0</v>
      </c>
      <c r="I48" s="132">
        <v>0</v>
      </c>
      <c r="J48" s="133">
        <v>0</v>
      </c>
      <c r="K48" s="133">
        <v>21</v>
      </c>
      <c r="L48" s="133">
        <v>4</v>
      </c>
      <c r="M48" s="133">
        <v>15</v>
      </c>
      <c r="N48" s="133"/>
      <c r="O48" s="133"/>
      <c r="P48" s="136"/>
      <c r="Q48" s="135"/>
      <c r="R48" s="134">
        <v>80</v>
      </c>
    </row>
    <row r="49" spans="1:26" ht="13.75" customHeight="1" x14ac:dyDescent="0.3">
      <c r="A49" s="132">
        <v>46</v>
      </c>
      <c r="B49" s="133">
        <v>89564</v>
      </c>
      <c r="C49" s="137" t="s">
        <v>150</v>
      </c>
      <c r="D49" s="133"/>
      <c r="E49" s="133">
        <v>2014</v>
      </c>
      <c r="F49" s="138" t="s">
        <v>106</v>
      </c>
      <c r="G49" s="135" t="s">
        <v>107</v>
      </c>
      <c r="H49" s="131">
        <v>6.33</v>
      </c>
      <c r="I49" s="132">
        <v>0</v>
      </c>
      <c r="J49" s="133">
        <v>6</v>
      </c>
      <c r="K49" s="133">
        <v>0</v>
      </c>
      <c r="L49" s="133">
        <v>0</v>
      </c>
      <c r="M49" s="133">
        <v>26</v>
      </c>
      <c r="N49" s="133"/>
      <c r="O49" s="133"/>
      <c r="P49" s="136"/>
      <c r="Q49" s="135"/>
      <c r="R49" s="134">
        <v>76.66</v>
      </c>
      <c r="Z49" s="119">
        <v>1</v>
      </c>
    </row>
    <row r="50" spans="1:26" ht="13.75" customHeight="1" x14ac:dyDescent="0.3">
      <c r="A50" s="132">
        <v>47</v>
      </c>
      <c r="B50" s="133">
        <v>81706</v>
      </c>
      <c r="C50" s="137" t="s">
        <v>151</v>
      </c>
      <c r="D50" s="133"/>
      <c r="E50" s="133">
        <v>2016</v>
      </c>
      <c r="F50" s="138" t="s">
        <v>119</v>
      </c>
      <c r="G50" s="135" t="s">
        <v>104</v>
      </c>
      <c r="H50" s="131">
        <v>0</v>
      </c>
      <c r="I50" s="132">
        <v>7.5</v>
      </c>
      <c r="J50" s="133">
        <v>9</v>
      </c>
      <c r="K50" s="133">
        <v>12</v>
      </c>
      <c r="L50" s="133">
        <v>0</v>
      </c>
      <c r="M50" s="133">
        <v>15</v>
      </c>
      <c r="N50" s="133"/>
      <c r="O50" s="133"/>
      <c r="P50" s="136"/>
      <c r="Q50" s="135"/>
      <c r="R50" s="134">
        <v>72</v>
      </c>
    </row>
    <row r="51" spans="1:26" ht="13.75" customHeight="1" x14ac:dyDescent="0.3">
      <c r="A51" s="145">
        <v>47</v>
      </c>
      <c r="B51" s="140">
        <v>82134</v>
      </c>
      <c r="C51" s="139" t="s">
        <v>197</v>
      </c>
      <c r="D51" s="140"/>
      <c r="E51" s="140">
        <v>2015</v>
      </c>
      <c r="F51" s="141" t="s">
        <v>198</v>
      </c>
      <c r="G51" s="142" t="s">
        <v>104</v>
      </c>
      <c r="H51" s="143">
        <v>0</v>
      </c>
      <c r="I51" s="145">
        <v>15</v>
      </c>
      <c r="J51" s="140">
        <v>21</v>
      </c>
      <c r="K51" s="140">
        <v>0</v>
      </c>
      <c r="L51" s="140">
        <v>0</v>
      </c>
      <c r="M51" s="140">
        <v>0</v>
      </c>
      <c r="N51" s="140"/>
      <c r="O51" s="140"/>
      <c r="P51" s="144"/>
      <c r="Q51" s="142"/>
      <c r="R51" s="146">
        <v>72</v>
      </c>
    </row>
    <row r="52" spans="1:26" ht="13.5" customHeight="1" x14ac:dyDescent="0.3">
      <c r="A52" s="132">
        <v>49</v>
      </c>
      <c r="B52" s="133">
        <v>90015</v>
      </c>
      <c r="C52" s="137" t="s">
        <v>199</v>
      </c>
      <c r="D52" s="133"/>
      <c r="E52" s="133">
        <v>2014</v>
      </c>
      <c r="F52" s="138" t="s">
        <v>99</v>
      </c>
      <c r="G52" s="135" t="s">
        <v>100</v>
      </c>
      <c r="H52" s="131">
        <v>0</v>
      </c>
      <c r="I52" s="132">
        <v>0</v>
      </c>
      <c r="J52" s="133">
        <v>0</v>
      </c>
      <c r="K52" s="133">
        <v>0</v>
      </c>
      <c r="L52" s="133">
        <v>0</v>
      </c>
      <c r="M52" s="133">
        <v>35</v>
      </c>
      <c r="N52" s="133"/>
      <c r="O52" s="133"/>
      <c r="P52" s="136"/>
      <c r="Q52" s="135"/>
      <c r="R52" s="134">
        <v>70</v>
      </c>
      <c r="Z52" s="119">
        <v>1</v>
      </c>
    </row>
    <row r="53" spans="1:26" ht="13.5" customHeight="1" x14ac:dyDescent="0.3">
      <c r="A53" s="132">
        <v>50</v>
      </c>
      <c r="B53" s="133">
        <v>85851</v>
      </c>
      <c r="C53" s="137" t="s">
        <v>152</v>
      </c>
      <c r="D53" s="133"/>
      <c r="E53" s="133">
        <v>2015</v>
      </c>
      <c r="F53" s="138" t="s">
        <v>86</v>
      </c>
      <c r="G53" s="135" t="s">
        <v>105</v>
      </c>
      <c r="H53" s="131">
        <v>0</v>
      </c>
      <c r="I53" s="132">
        <v>4</v>
      </c>
      <c r="J53" s="133">
        <v>3</v>
      </c>
      <c r="K53" s="133">
        <v>9</v>
      </c>
      <c r="L53" s="133">
        <v>19</v>
      </c>
      <c r="M53" s="133">
        <v>0</v>
      </c>
      <c r="N53" s="133"/>
      <c r="O53" s="133"/>
      <c r="P53" s="136"/>
      <c r="Q53" s="135"/>
      <c r="R53" s="134">
        <v>64</v>
      </c>
    </row>
    <row r="54" spans="1:26" ht="13.5" customHeight="1" x14ac:dyDescent="0.3">
      <c r="A54" s="145">
        <v>51</v>
      </c>
      <c r="B54" s="133">
        <v>87888</v>
      </c>
      <c r="C54" s="137" t="s">
        <v>153</v>
      </c>
      <c r="D54" s="133"/>
      <c r="E54" s="133">
        <v>2017</v>
      </c>
      <c r="F54" s="138" t="s">
        <v>77</v>
      </c>
      <c r="G54" s="135" t="s">
        <v>100</v>
      </c>
      <c r="H54" s="131">
        <v>0</v>
      </c>
      <c r="I54" s="132">
        <v>15</v>
      </c>
      <c r="J54" s="133">
        <v>9</v>
      </c>
      <c r="K54" s="133">
        <v>0</v>
      </c>
      <c r="L54" s="133">
        <v>7.5</v>
      </c>
      <c r="M54" s="133">
        <v>0</v>
      </c>
      <c r="N54" s="133"/>
      <c r="O54" s="133"/>
      <c r="P54" s="136"/>
      <c r="Q54" s="135"/>
      <c r="R54" s="134">
        <v>63</v>
      </c>
    </row>
    <row r="55" spans="1:26" ht="13.5" customHeight="1" x14ac:dyDescent="0.3">
      <c r="A55" s="132">
        <v>52</v>
      </c>
      <c r="B55" s="133">
        <v>80735</v>
      </c>
      <c r="C55" s="137" t="s">
        <v>200</v>
      </c>
      <c r="D55" s="133"/>
      <c r="E55" s="133">
        <v>2014</v>
      </c>
      <c r="F55" s="138" t="s">
        <v>84</v>
      </c>
      <c r="G55" s="135" t="s">
        <v>102</v>
      </c>
      <c r="H55" s="131">
        <v>9.5</v>
      </c>
      <c r="I55" s="132">
        <v>0</v>
      </c>
      <c r="J55" s="133">
        <v>0</v>
      </c>
      <c r="K55" s="133">
        <v>21</v>
      </c>
      <c r="L55" s="133">
        <v>0</v>
      </c>
      <c r="M55" s="133">
        <v>0</v>
      </c>
      <c r="N55" s="133"/>
      <c r="O55" s="133"/>
      <c r="P55" s="136"/>
      <c r="Q55" s="135"/>
      <c r="R55" s="134">
        <v>61</v>
      </c>
    </row>
    <row r="56" spans="1:26" ht="13.5" customHeight="1" x14ac:dyDescent="0.3">
      <c r="A56" s="132">
        <v>53</v>
      </c>
      <c r="B56" s="133">
        <v>84763</v>
      </c>
      <c r="C56" s="137" t="s">
        <v>201</v>
      </c>
      <c r="D56" s="133"/>
      <c r="E56" s="133">
        <v>2016</v>
      </c>
      <c r="F56" s="138" t="s">
        <v>75</v>
      </c>
      <c r="G56" s="135" t="s">
        <v>104</v>
      </c>
      <c r="H56" s="131">
        <v>0</v>
      </c>
      <c r="I56" s="132">
        <v>19</v>
      </c>
      <c r="J56" s="133">
        <v>0</v>
      </c>
      <c r="K56" s="133">
        <v>0</v>
      </c>
      <c r="L56" s="133">
        <v>11.25</v>
      </c>
      <c r="M56" s="133">
        <v>0</v>
      </c>
      <c r="N56" s="133"/>
      <c r="O56" s="133"/>
      <c r="P56" s="136"/>
      <c r="Q56" s="135"/>
      <c r="R56" s="134">
        <v>60.5</v>
      </c>
    </row>
    <row r="57" spans="1:26" ht="13.5" customHeight="1" x14ac:dyDescent="0.3">
      <c r="A57" s="145">
        <v>54</v>
      </c>
      <c r="B57" s="133">
        <v>90016</v>
      </c>
      <c r="C57" s="137" t="s">
        <v>202</v>
      </c>
      <c r="D57" s="133"/>
      <c r="E57" s="133">
        <v>2014</v>
      </c>
      <c r="F57" s="138" t="s">
        <v>99</v>
      </c>
      <c r="G57" s="135" t="s">
        <v>100</v>
      </c>
      <c r="H57" s="131">
        <v>0</v>
      </c>
      <c r="I57" s="132">
        <v>0</v>
      </c>
      <c r="J57" s="133">
        <v>0</v>
      </c>
      <c r="K57" s="133">
        <v>0</v>
      </c>
      <c r="L57" s="133">
        <v>0</v>
      </c>
      <c r="M57" s="133">
        <v>30</v>
      </c>
      <c r="N57" s="133"/>
      <c r="O57" s="133"/>
      <c r="P57" s="136"/>
      <c r="Q57" s="135"/>
      <c r="R57" s="134">
        <v>60</v>
      </c>
      <c r="Z57" s="119">
        <v>1</v>
      </c>
    </row>
    <row r="58" spans="1:26" ht="13.5" customHeight="1" x14ac:dyDescent="0.3">
      <c r="A58" s="145">
        <v>55</v>
      </c>
      <c r="B58" s="133">
        <v>90360</v>
      </c>
      <c r="C58" s="137" t="s">
        <v>154</v>
      </c>
      <c r="D58" s="133"/>
      <c r="E58" s="133">
        <v>2014</v>
      </c>
      <c r="F58" s="138" t="s">
        <v>119</v>
      </c>
      <c r="G58" s="135" t="s">
        <v>104</v>
      </c>
      <c r="H58" s="131">
        <v>0</v>
      </c>
      <c r="I58" s="132">
        <v>0</v>
      </c>
      <c r="J58" s="133">
        <v>0</v>
      </c>
      <c r="K58" s="133">
        <v>0</v>
      </c>
      <c r="L58" s="133">
        <v>0</v>
      </c>
      <c r="M58" s="133">
        <v>26</v>
      </c>
      <c r="N58" s="133"/>
      <c r="O58" s="133"/>
      <c r="P58" s="136"/>
      <c r="Q58" s="135"/>
      <c r="R58" s="134">
        <v>52</v>
      </c>
      <c r="Z58" s="119">
        <v>1</v>
      </c>
    </row>
    <row r="59" spans="1:26" ht="13.5" customHeight="1" x14ac:dyDescent="0.3">
      <c r="A59" s="132">
        <v>56</v>
      </c>
      <c r="B59" s="133">
        <v>88487</v>
      </c>
      <c r="C59" s="137" t="s">
        <v>203</v>
      </c>
      <c r="D59" s="133"/>
      <c r="E59" s="133">
        <v>2014</v>
      </c>
      <c r="F59" s="138" t="s">
        <v>85</v>
      </c>
      <c r="G59" s="135" t="s">
        <v>103</v>
      </c>
      <c r="H59" s="131">
        <v>0</v>
      </c>
      <c r="I59" s="132">
        <v>24.5</v>
      </c>
      <c r="J59" s="133">
        <v>0</v>
      </c>
      <c r="K59" s="133">
        <v>0</v>
      </c>
      <c r="L59" s="133">
        <v>0</v>
      </c>
      <c r="M59" s="133">
        <v>0</v>
      </c>
      <c r="N59" s="133"/>
      <c r="O59" s="133"/>
      <c r="P59" s="136"/>
      <c r="Q59" s="135"/>
      <c r="R59" s="134">
        <v>49</v>
      </c>
    </row>
    <row r="60" spans="1:26" ht="13.5" customHeight="1" x14ac:dyDescent="0.3">
      <c r="A60" s="132">
        <v>57</v>
      </c>
      <c r="B60" s="133">
        <v>89881</v>
      </c>
      <c r="C60" s="137" t="s">
        <v>204</v>
      </c>
      <c r="D60" s="133"/>
      <c r="E60" s="133">
        <v>2014</v>
      </c>
      <c r="F60" s="138" t="s">
        <v>106</v>
      </c>
      <c r="G60" s="135" t="s">
        <v>107</v>
      </c>
      <c r="H60" s="131">
        <v>0</v>
      </c>
      <c r="I60" s="132">
        <v>0</v>
      </c>
      <c r="J60" s="133">
        <v>0</v>
      </c>
      <c r="K60" s="133">
        <v>18</v>
      </c>
      <c r="L60" s="133">
        <v>0</v>
      </c>
      <c r="M60" s="133">
        <v>6</v>
      </c>
      <c r="N60" s="133"/>
      <c r="O60" s="133"/>
      <c r="P60" s="136"/>
      <c r="Q60" s="135"/>
      <c r="R60" s="134">
        <v>48</v>
      </c>
    </row>
    <row r="61" spans="1:26" ht="13.5" customHeight="1" x14ac:dyDescent="0.3">
      <c r="A61" s="145">
        <v>58</v>
      </c>
      <c r="B61" s="133">
        <v>90242</v>
      </c>
      <c r="C61" s="137" t="s">
        <v>155</v>
      </c>
      <c r="D61" s="133"/>
      <c r="E61" s="133">
        <v>2017</v>
      </c>
      <c r="F61" s="138" t="s">
        <v>77</v>
      </c>
      <c r="G61" s="135" t="s">
        <v>100</v>
      </c>
      <c r="H61" s="131">
        <v>0</v>
      </c>
      <c r="I61" s="132">
        <v>0</v>
      </c>
      <c r="J61" s="133">
        <v>0</v>
      </c>
      <c r="K61" s="133">
        <v>0</v>
      </c>
      <c r="L61" s="133">
        <v>0</v>
      </c>
      <c r="M61" s="133">
        <v>21</v>
      </c>
      <c r="N61" s="133"/>
      <c r="O61" s="133"/>
      <c r="P61" s="136"/>
      <c r="Q61" s="135"/>
      <c r="R61" s="134">
        <v>42</v>
      </c>
    </row>
    <row r="62" spans="1:26" ht="13.5" customHeight="1" x14ac:dyDescent="0.3">
      <c r="A62" s="132">
        <v>58</v>
      </c>
      <c r="B62" s="140">
        <v>90421</v>
      </c>
      <c r="C62" s="139" t="s">
        <v>156</v>
      </c>
      <c r="D62" s="140"/>
      <c r="E62" s="140">
        <v>2015</v>
      </c>
      <c r="F62" s="141" t="s">
        <v>106</v>
      </c>
      <c r="G62" s="142" t="s">
        <v>107</v>
      </c>
      <c r="H62" s="143">
        <v>0</v>
      </c>
      <c r="I62" s="145">
        <v>0</v>
      </c>
      <c r="J62" s="140">
        <v>0</v>
      </c>
      <c r="K62" s="140">
        <v>0</v>
      </c>
      <c r="L62" s="140">
        <v>0</v>
      </c>
      <c r="M62" s="140">
        <v>21</v>
      </c>
      <c r="N62" s="140"/>
      <c r="O62" s="140"/>
      <c r="P62" s="144"/>
      <c r="Q62" s="142"/>
      <c r="R62" s="146">
        <v>42</v>
      </c>
    </row>
    <row r="63" spans="1:26" ht="13.5" customHeight="1" x14ac:dyDescent="0.3">
      <c r="A63" s="132">
        <v>60</v>
      </c>
      <c r="B63" s="133">
        <v>84103</v>
      </c>
      <c r="C63" s="137" t="s">
        <v>205</v>
      </c>
      <c r="D63" s="133"/>
      <c r="E63" s="133">
        <v>2016</v>
      </c>
      <c r="F63" s="138" t="s">
        <v>74</v>
      </c>
      <c r="G63" s="135" t="s">
        <v>100</v>
      </c>
      <c r="H63" s="131">
        <v>0</v>
      </c>
      <c r="I63" s="132">
        <v>0</v>
      </c>
      <c r="J63" s="133">
        <v>0</v>
      </c>
      <c r="K63" s="133">
        <v>0</v>
      </c>
      <c r="L63" s="133">
        <v>19</v>
      </c>
      <c r="M63" s="133">
        <v>0</v>
      </c>
      <c r="N63" s="133"/>
      <c r="O63" s="133"/>
      <c r="P63" s="136"/>
      <c r="Q63" s="135"/>
      <c r="R63" s="134">
        <v>38</v>
      </c>
    </row>
    <row r="64" spans="1:26" ht="13.5" customHeight="1" x14ac:dyDescent="0.3">
      <c r="A64" s="145">
        <v>61</v>
      </c>
      <c r="B64" s="133">
        <v>88483</v>
      </c>
      <c r="C64" s="137" t="s">
        <v>206</v>
      </c>
      <c r="D64" s="133"/>
      <c r="E64" s="133">
        <v>2015</v>
      </c>
      <c r="F64" s="138" t="s">
        <v>85</v>
      </c>
      <c r="G64" s="135" t="s">
        <v>103</v>
      </c>
      <c r="H64" s="131">
        <v>0</v>
      </c>
      <c r="I64" s="132">
        <v>0</v>
      </c>
      <c r="J64" s="133">
        <v>0</v>
      </c>
      <c r="K64" s="133">
        <v>18</v>
      </c>
      <c r="L64" s="133">
        <v>0</v>
      </c>
      <c r="M64" s="133">
        <v>0</v>
      </c>
      <c r="N64" s="133"/>
      <c r="O64" s="133"/>
      <c r="P64" s="136"/>
      <c r="Q64" s="135"/>
      <c r="R64" s="134">
        <v>36</v>
      </c>
    </row>
    <row r="65" spans="1:18" ht="13.5" customHeight="1" x14ac:dyDescent="0.3">
      <c r="A65" s="132">
        <v>61</v>
      </c>
      <c r="B65" s="133">
        <v>88273</v>
      </c>
      <c r="C65" s="137" t="s">
        <v>207</v>
      </c>
      <c r="D65" s="133"/>
      <c r="E65" s="133">
        <v>2015</v>
      </c>
      <c r="F65" s="138" t="s">
        <v>110</v>
      </c>
      <c r="G65" s="135" t="s">
        <v>107</v>
      </c>
      <c r="H65" s="131">
        <v>0</v>
      </c>
      <c r="I65" s="132">
        <v>0</v>
      </c>
      <c r="J65" s="133">
        <v>0</v>
      </c>
      <c r="K65" s="133">
        <v>0</v>
      </c>
      <c r="L65" s="133">
        <v>0</v>
      </c>
      <c r="M65" s="133">
        <v>18</v>
      </c>
      <c r="N65" s="133"/>
      <c r="O65" s="133"/>
      <c r="P65" s="136"/>
      <c r="Q65" s="135"/>
      <c r="R65" s="134">
        <v>36</v>
      </c>
    </row>
    <row r="66" spans="1:18" ht="13.5" customHeight="1" x14ac:dyDescent="0.3">
      <c r="A66" s="132">
        <v>63</v>
      </c>
      <c r="B66" s="133">
        <v>84578</v>
      </c>
      <c r="C66" s="137" t="s">
        <v>157</v>
      </c>
      <c r="D66" s="133"/>
      <c r="E66" s="133">
        <v>2017</v>
      </c>
      <c r="F66" s="138" t="s">
        <v>86</v>
      </c>
      <c r="G66" s="135" t="s">
        <v>105</v>
      </c>
      <c r="H66" s="131">
        <v>0</v>
      </c>
      <c r="I66" s="132">
        <v>7.5</v>
      </c>
      <c r="J66" s="133">
        <v>6</v>
      </c>
      <c r="K66" s="133">
        <v>0</v>
      </c>
      <c r="L66" s="133">
        <v>4</v>
      </c>
      <c r="M66" s="133">
        <v>0</v>
      </c>
      <c r="N66" s="133"/>
      <c r="O66" s="133"/>
      <c r="P66" s="136"/>
      <c r="Q66" s="135"/>
      <c r="R66" s="134">
        <v>35</v>
      </c>
    </row>
    <row r="67" spans="1:18" ht="13.5" customHeight="1" x14ac:dyDescent="0.3">
      <c r="A67" s="145">
        <v>64</v>
      </c>
      <c r="B67" s="133">
        <v>82956</v>
      </c>
      <c r="C67" s="137" t="s">
        <v>208</v>
      </c>
      <c r="D67" s="133"/>
      <c r="E67" s="133">
        <v>2015</v>
      </c>
      <c r="F67" s="138" t="s">
        <v>209</v>
      </c>
      <c r="G67" s="135" t="s">
        <v>102</v>
      </c>
      <c r="H67" s="131">
        <v>0</v>
      </c>
      <c r="I67" s="132">
        <v>0</v>
      </c>
      <c r="J67" s="133">
        <v>0</v>
      </c>
      <c r="K67" s="133">
        <v>0</v>
      </c>
      <c r="L67" s="133">
        <v>15</v>
      </c>
      <c r="M67" s="133">
        <v>0</v>
      </c>
      <c r="N67" s="133"/>
      <c r="O67" s="133"/>
      <c r="P67" s="136"/>
      <c r="Q67" s="135"/>
      <c r="R67" s="134">
        <v>30</v>
      </c>
    </row>
    <row r="68" spans="1:18" ht="13.5" customHeight="1" x14ac:dyDescent="0.3">
      <c r="A68" s="132">
        <v>64</v>
      </c>
      <c r="B68" s="133">
        <v>85274</v>
      </c>
      <c r="C68" s="137" t="s">
        <v>210</v>
      </c>
      <c r="D68" s="133"/>
      <c r="E68" s="133">
        <v>2016</v>
      </c>
      <c r="F68" s="138" t="s">
        <v>189</v>
      </c>
      <c r="G68" s="135" t="s">
        <v>100</v>
      </c>
      <c r="H68" s="131">
        <v>0</v>
      </c>
      <c r="I68" s="132">
        <v>0</v>
      </c>
      <c r="J68" s="133">
        <v>0</v>
      </c>
      <c r="K68" s="133">
        <v>0</v>
      </c>
      <c r="L68" s="133">
        <v>0</v>
      </c>
      <c r="M68" s="133">
        <v>15</v>
      </c>
      <c r="N68" s="133"/>
      <c r="O68" s="133"/>
      <c r="P68" s="136"/>
      <c r="Q68" s="135"/>
      <c r="R68" s="134">
        <v>30</v>
      </c>
    </row>
    <row r="69" spans="1:18" ht="13.5" customHeight="1" x14ac:dyDescent="0.3">
      <c r="A69" s="132">
        <v>65.5</v>
      </c>
      <c r="B69" s="133">
        <v>79346</v>
      </c>
      <c r="C69" s="137" t="s">
        <v>158</v>
      </c>
      <c r="D69" s="133"/>
      <c r="E69" s="133">
        <v>2018</v>
      </c>
      <c r="F69" s="138" t="s">
        <v>169</v>
      </c>
      <c r="G69" s="135" t="s">
        <v>10</v>
      </c>
      <c r="H69" s="131">
        <v>0</v>
      </c>
      <c r="I69" s="132">
        <v>4</v>
      </c>
      <c r="J69" s="133">
        <v>0</v>
      </c>
      <c r="K69" s="133">
        <v>3</v>
      </c>
      <c r="L69" s="133">
        <v>0</v>
      </c>
      <c r="M69" s="133">
        <v>6</v>
      </c>
      <c r="N69" s="133"/>
      <c r="O69" s="133"/>
      <c r="P69" s="136"/>
      <c r="Q69" s="135"/>
      <c r="R69" s="134">
        <v>26</v>
      </c>
    </row>
    <row r="70" spans="1:18" ht="13.5" customHeight="1" x14ac:dyDescent="0.3">
      <c r="A70" s="132">
        <v>66</v>
      </c>
      <c r="B70" s="133">
        <v>86992</v>
      </c>
      <c r="C70" s="137" t="s">
        <v>211</v>
      </c>
      <c r="D70" s="133"/>
      <c r="E70" s="133">
        <v>2014</v>
      </c>
      <c r="F70" s="138" t="s">
        <v>75</v>
      </c>
      <c r="G70" s="135" t="s">
        <v>104</v>
      </c>
      <c r="H70" s="131">
        <v>0</v>
      </c>
      <c r="I70" s="132">
        <v>0</v>
      </c>
      <c r="J70" s="133">
        <v>0</v>
      </c>
      <c r="K70" s="133">
        <v>0</v>
      </c>
      <c r="L70" s="133">
        <v>0</v>
      </c>
      <c r="M70" s="133">
        <v>12</v>
      </c>
      <c r="N70" s="133"/>
      <c r="O70" s="133"/>
      <c r="P70" s="136"/>
      <c r="Q70" s="135"/>
      <c r="R70" s="134">
        <v>24</v>
      </c>
    </row>
    <row r="71" spans="1:18" ht="13.5" customHeight="1" x14ac:dyDescent="0.3">
      <c r="A71" s="132">
        <v>66.5</v>
      </c>
      <c r="B71" s="133">
        <v>84939</v>
      </c>
      <c r="C71" s="137" t="s">
        <v>212</v>
      </c>
      <c r="D71" s="133"/>
      <c r="E71" s="133">
        <v>2015</v>
      </c>
      <c r="F71" s="138" t="s">
        <v>88</v>
      </c>
      <c r="G71" s="135" t="s">
        <v>10</v>
      </c>
      <c r="H71" s="131">
        <v>0</v>
      </c>
      <c r="I71" s="132">
        <v>0</v>
      </c>
      <c r="J71" s="133">
        <v>12</v>
      </c>
      <c r="K71" s="133">
        <v>0</v>
      </c>
      <c r="L71" s="133">
        <v>0</v>
      </c>
      <c r="M71" s="133">
        <v>0</v>
      </c>
      <c r="N71" s="133"/>
      <c r="O71" s="133"/>
      <c r="P71" s="136"/>
      <c r="Q71" s="135"/>
      <c r="R71" s="134">
        <v>24</v>
      </c>
    </row>
    <row r="72" spans="1:18" ht="13.5" customHeight="1" x14ac:dyDescent="0.3">
      <c r="A72" s="132">
        <v>67</v>
      </c>
      <c r="B72" s="133">
        <v>87325</v>
      </c>
      <c r="C72" s="137" t="s">
        <v>159</v>
      </c>
      <c r="D72" s="133"/>
      <c r="E72" s="133">
        <v>2015</v>
      </c>
      <c r="F72" s="138" t="s">
        <v>73</v>
      </c>
      <c r="G72" s="135" t="s">
        <v>101</v>
      </c>
      <c r="H72" s="131">
        <v>0</v>
      </c>
      <c r="I72" s="132">
        <v>11.25</v>
      </c>
      <c r="J72" s="133">
        <v>0</v>
      </c>
      <c r="K72" s="133">
        <v>0</v>
      </c>
      <c r="L72" s="133">
        <v>0</v>
      </c>
      <c r="M72" s="133">
        <v>0</v>
      </c>
      <c r="N72" s="133"/>
      <c r="O72" s="133"/>
      <c r="P72" s="136"/>
      <c r="Q72" s="135"/>
      <c r="R72" s="134">
        <v>22.5</v>
      </c>
    </row>
    <row r="73" spans="1:18" ht="13.5" customHeight="1" x14ac:dyDescent="0.3">
      <c r="A73" s="132">
        <v>68</v>
      </c>
      <c r="B73" s="133">
        <v>89165</v>
      </c>
      <c r="C73" s="137" t="s">
        <v>160</v>
      </c>
      <c r="D73" s="133"/>
      <c r="E73" s="133">
        <v>2017</v>
      </c>
      <c r="F73" s="138" t="s">
        <v>119</v>
      </c>
      <c r="G73" s="135" t="s">
        <v>104</v>
      </c>
      <c r="H73" s="131">
        <v>0</v>
      </c>
      <c r="I73" s="132">
        <v>4</v>
      </c>
      <c r="J73" s="133">
        <v>6</v>
      </c>
      <c r="K73" s="133">
        <v>0</v>
      </c>
      <c r="L73" s="133">
        <v>0</v>
      </c>
      <c r="M73" s="133">
        <v>0</v>
      </c>
      <c r="N73" s="133"/>
      <c r="O73" s="133"/>
      <c r="P73" s="136"/>
      <c r="Q73" s="135"/>
      <c r="R73" s="134">
        <v>20</v>
      </c>
    </row>
    <row r="74" spans="1:18" ht="13.5" customHeight="1" x14ac:dyDescent="0.3">
      <c r="A74" s="132">
        <v>69</v>
      </c>
      <c r="B74" s="133">
        <v>90171</v>
      </c>
      <c r="C74" s="137" t="s">
        <v>161</v>
      </c>
      <c r="D74" s="133"/>
      <c r="E74" s="133">
        <v>2017</v>
      </c>
      <c r="F74" s="138" t="s">
        <v>106</v>
      </c>
      <c r="G74" s="135" t="s">
        <v>107</v>
      </c>
      <c r="H74" s="131">
        <v>0</v>
      </c>
      <c r="I74" s="132">
        <v>0</v>
      </c>
      <c r="J74" s="133">
        <v>0</v>
      </c>
      <c r="K74" s="133">
        <v>0</v>
      </c>
      <c r="L74" s="133">
        <v>0</v>
      </c>
      <c r="M74" s="133">
        <v>9</v>
      </c>
      <c r="N74" s="133"/>
      <c r="O74" s="133"/>
      <c r="P74" s="136"/>
      <c r="Q74" s="135"/>
      <c r="R74" s="134">
        <v>18</v>
      </c>
    </row>
    <row r="75" spans="1:18" ht="13.5" customHeight="1" x14ac:dyDescent="0.3">
      <c r="A75" s="132">
        <v>69</v>
      </c>
      <c r="B75" s="133"/>
      <c r="C75" s="137" t="s">
        <v>213</v>
      </c>
      <c r="D75" s="133"/>
      <c r="E75" s="133">
        <v>2014</v>
      </c>
      <c r="F75" s="138" t="s">
        <v>106</v>
      </c>
      <c r="G75" s="135" t="s">
        <v>107</v>
      </c>
      <c r="H75" s="131">
        <v>0</v>
      </c>
      <c r="I75" s="132">
        <v>0</v>
      </c>
      <c r="J75" s="133">
        <v>0</v>
      </c>
      <c r="K75" s="133">
        <v>0</v>
      </c>
      <c r="L75" s="133">
        <v>0</v>
      </c>
      <c r="M75" s="133">
        <v>9</v>
      </c>
      <c r="N75" s="133"/>
      <c r="O75" s="133"/>
      <c r="P75" s="136"/>
      <c r="Q75" s="135"/>
      <c r="R75" s="134">
        <v>18</v>
      </c>
    </row>
    <row r="76" spans="1:18" ht="13.5" customHeight="1" x14ac:dyDescent="0.3">
      <c r="A76" s="132">
        <v>71</v>
      </c>
      <c r="B76" s="133">
        <v>90535</v>
      </c>
      <c r="C76" s="137" t="s">
        <v>162</v>
      </c>
      <c r="D76" s="133"/>
      <c r="E76" s="133">
        <v>2017</v>
      </c>
      <c r="F76" s="138" t="s">
        <v>106</v>
      </c>
      <c r="G76" s="135" t="s">
        <v>107</v>
      </c>
      <c r="H76" s="131">
        <v>0</v>
      </c>
      <c r="I76" s="132">
        <v>0</v>
      </c>
      <c r="J76" s="133">
        <v>0</v>
      </c>
      <c r="K76" s="133">
        <v>0</v>
      </c>
      <c r="L76" s="133">
        <v>0</v>
      </c>
      <c r="M76" s="133">
        <v>6</v>
      </c>
      <c r="N76" s="133"/>
      <c r="O76" s="133"/>
      <c r="P76" s="136"/>
      <c r="Q76" s="135"/>
      <c r="R76" s="134">
        <v>12</v>
      </c>
    </row>
    <row r="77" spans="1:18" ht="13.5" customHeight="1" x14ac:dyDescent="0.3">
      <c r="A77" s="132">
        <v>71</v>
      </c>
      <c r="B77" s="133">
        <v>85691</v>
      </c>
      <c r="C77" s="137" t="s">
        <v>214</v>
      </c>
      <c r="D77" s="133"/>
      <c r="E77" s="133">
        <v>2015</v>
      </c>
      <c r="F77" s="138" t="s">
        <v>85</v>
      </c>
      <c r="G77" s="135" t="s">
        <v>103</v>
      </c>
      <c r="H77" s="131">
        <v>0</v>
      </c>
      <c r="I77" s="132">
        <v>0</v>
      </c>
      <c r="J77" s="133">
        <v>6</v>
      </c>
      <c r="K77" s="133">
        <v>0</v>
      </c>
      <c r="L77" s="133">
        <v>0</v>
      </c>
      <c r="M77" s="133">
        <v>0</v>
      </c>
      <c r="N77" s="133"/>
      <c r="O77" s="133"/>
      <c r="P77" s="136"/>
      <c r="Q77" s="135"/>
      <c r="R77" s="134">
        <v>12</v>
      </c>
    </row>
    <row r="78" spans="1:18" ht="13.5" customHeight="1" thickBot="1" x14ac:dyDescent="0.35">
      <c r="A78" s="147">
        <v>73</v>
      </c>
      <c r="B78" s="148">
        <v>86828</v>
      </c>
      <c r="C78" s="149" t="s">
        <v>215</v>
      </c>
      <c r="D78" s="148"/>
      <c r="E78" s="148">
        <v>2015</v>
      </c>
      <c r="F78" s="150" t="s">
        <v>119</v>
      </c>
      <c r="G78" s="151" t="s">
        <v>104</v>
      </c>
      <c r="H78" s="152">
        <v>0</v>
      </c>
      <c r="I78" s="147">
        <v>4</v>
      </c>
      <c r="J78" s="148">
        <v>0</v>
      </c>
      <c r="K78" s="148">
        <v>0</v>
      </c>
      <c r="L78" s="148">
        <v>0</v>
      </c>
      <c r="M78" s="148">
        <v>0</v>
      </c>
      <c r="N78" s="148"/>
      <c r="O78" s="148"/>
      <c r="P78" s="153"/>
      <c r="Q78" s="151"/>
      <c r="R78" s="154">
        <v>8</v>
      </c>
    </row>
  </sheetData>
  <mergeCells count="1">
    <mergeCell ref="A1:I1"/>
  </mergeCells>
  <pageMargins left="0.78740157499999996" right="0.78740157499999996" top="0.984251969" bottom="0.984251969" header="0.4921259845" footer="0.4921259845"/>
  <pageSetup paperSize="9" scale="34" fitToHeight="0" orientation="portrait"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35"/>
  <sheetViews>
    <sheetView view="pageBreakPreview" topLeftCell="A43" zoomScaleNormal="100" zoomScaleSheetLayoutView="100" workbookViewId="0">
      <selection activeCell="T58" sqref="T58:T59"/>
    </sheetView>
  </sheetViews>
  <sheetFormatPr defaultRowHeight="13" x14ac:dyDescent="0.3"/>
  <cols>
    <col min="1" max="1" width="3.81640625" style="87" customWidth="1"/>
    <col min="2" max="2" width="2" style="2" customWidth="1"/>
    <col min="3" max="3" width="20.7265625" style="2" customWidth="1"/>
    <col min="4" max="18" width="2" style="2" customWidth="1"/>
    <col min="19" max="19" width="5.7265625" style="2" customWidth="1"/>
    <col min="20" max="20" width="5.7265625" style="20" customWidth="1"/>
    <col min="21" max="22" width="2.54296875" style="2" customWidth="1"/>
    <col min="23" max="23" width="18.7265625" style="9" customWidth="1"/>
    <col min="24" max="24" width="2.7265625" style="3" customWidth="1"/>
    <col min="25" max="25" width="18.7265625" style="9" customWidth="1"/>
    <col min="26" max="30" width="2.7265625" style="3" customWidth="1"/>
    <col min="31" max="33" width="2.7265625" style="21" customWidth="1"/>
    <col min="34" max="34" width="3.1796875" style="2" customWidth="1"/>
  </cols>
  <sheetData>
    <row r="1" spans="1:39" s="32" customFormat="1" ht="40" customHeight="1" x14ac:dyDescent="0.55000000000000004">
      <c r="A1" s="87"/>
      <c r="B1" s="253" t="e">
        <f ca="1">_xlfn.TEXTJOIN("-",,seznam!B2,"1.stupeň turnaj A")</f>
        <v>#NAME?</v>
      </c>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31"/>
    </row>
    <row r="2" spans="1:39" ht="13.5" thickBot="1" x14ac:dyDescent="0.35">
      <c r="Y2" s="268" t="s">
        <v>216</v>
      </c>
      <c r="Z2" s="269"/>
      <c r="AA2" s="269"/>
      <c r="AB2" s="269"/>
      <c r="AC2" s="269"/>
      <c r="AD2" s="269"/>
      <c r="AE2" s="269"/>
      <c r="AF2" s="269"/>
      <c r="AG2" s="269"/>
      <c r="AJ2" s="267" t="s">
        <v>115</v>
      </c>
      <c r="AK2" s="267"/>
    </row>
    <row r="3" spans="1:39" ht="13.5" thickBot="1" x14ac:dyDescent="0.35">
      <c r="A3" s="90" t="s">
        <v>2</v>
      </c>
      <c r="B3" s="257" t="s">
        <v>3</v>
      </c>
      <c r="C3" s="258"/>
      <c r="D3" s="239">
        <v>1</v>
      </c>
      <c r="E3" s="240"/>
      <c r="F3" s="241"/>
      <c r="G3" s="242">
        <v>2</v>
      </c>
      <c r="H3" s="240"/>
      <c r="I3" s="241"/>
      <c r="J3" s="242">
        <v>3</v>
      </c>
      <c r="K3" s="240"/>
      <c r="L3" s="241"/>
      <c r="M3" s="242">
        <v>4</v>
      </c>
      <c r="N3" s="240"/>
      <c r="O3" s="243"/>
      <c r="P3" s="239" t="s">
        <v>4</v>
      </c>
      <c r="Q3" s="244"/>
      <c r="R3" s="245"/>
      <c r="S3" s="5" t="s">
        <v>5</v>
      </c>
      <c r="T3" s="4" t="s">
        <v>6</v>
      </c>
      <c r="Y3" s="270"/>
      <c r="Z3" s="270"/>
      <c r="AA3" s="270"/>
      <c r="AB3" s="270"/>
      <c r="AC3" s="270"/>
      <c r="AD3" s="270"/>
      <c r="AE3" s="270"/>
      <c r="AF3" s="270"/>
      <c r="AG3" s="270"/>
      <c r="AM3" s="34"/>
    </row>
    <row r="4" spans="1:39" x14ac:dyDescent="0.3">
      <c r="A4" s="264">
        <v>1</v>
      </c>
      <c r="B4" s="259">
        <v>1</v>
      </c>
      <c r="C4" s="37" t="str">
        <f>IF(A4&gt;0,IF(VLOOKUP(A4,seznam!$A$5:$C$132,3)&gt;0,VLOOKUP(A4,seznam!$A$5:$C$132,3),"------"),"------")</f>
        <v>KST FOSFA LVA</v>
      </c>
      <c r="D4" s="260"/>
      <c r="E4" s="248"/>
      <c r="F4" s="249"/>
      <c r="G4" s="230">
        <f>AE7</f>
        <v>3</v>
      </c>
      <c r="H4" s="231" t="str">
        <f>AF7</f>
        <v>:</v>
      </c>
      <c r="I4" s="250">
        <f>AG7</f>
        <v>0</v>
      </c>
      <c r="J4" s="230">
        <f>AG9</f>
        <v>3</v>
      </c>
      <c r="K4" s="231" t="str">
        <f>AF9</f>
        <v>:</v>
      </c>
      <c r="L4" s="250">
        <f>AE9</f>
        <v>1</v>
      </c>
      <c r="M4" s="230">
        <f>AE4</f>
        <v>3</v>
      </c>
      <c r="N4" s="231" t="str">
        <f>AF4</f>
        <v>:</v>
      </c>
      <c r="O4" s="232">
        <f>AG4</f>
        <v>0</v>
      </c>
      <c r="P4" s="233">
        <f>G4+J4+M4</f>
        <v>9</v>
      </c>
      <c r="Q4" s="231" t="s">
        <v>7</v>
      </c>
      <c r="R4" s="250">
        <f>I4+L4+O4</f>
        <v>1</v>
      </c>
      <c r="S4" s="228">
        <f>IF(G4&gt;I4,2,IF(AND(G4&lt;I4,H4=":"),1,0))+IF(J4&gt;L4,2,IF(AND(J4&lt;L4,K4=":"),1,0))+IF(M4&gt;O4,2,IF(AND(M4&lt;O4,N4=":"),1,0))</f>
        <v>6</v>
      </c>
      <c r="T4" s="229" t="s">
        <v>243</v>
      </c>
      <c r="V4" s="6">
        <v>1</v>
      </c>
      <c r="W4" s="10" t="str">
        <f>C5</f>
        <v>Šimon Samuel</v>
      </c>
      <c r="X4" s="16" t="s">
        <v>10</v>
      </c>
      <c r="Y4" s="13" t="str">
        <f>C11</f>
        <v>Těšík Radek</v>
      </c>
      <c r="Z4" s="40" t="s">
        <v>219</v>
      </c>
      <c r="AA4" s="41" t="s">
        <v>220</v>
      </c>
      <c r="AB4" s="41" t="s">
        <v>220</v>
      </c>
      <c r="AC4" s="41"/>
      <c r="AD4" s="45"/>
      <c r="AE4" s="22">
        <f t="shared" ref="AE4:AE9" si="0">IF(AND(LEN(Z4)&gt;0,MID(Z4,1,1)&lt;&gt;"-"),"1","0")+IF(AND(LEN(AA4)&gt;0,MID(AA4,1,1)&lt;&gt;"-"),"1","0")+IF(AND(LEN(AB4)&gt;0,MID(AB4,1,1)&lt;&gt;"-"),"1","0")+IF(AND(LEN(AC4)&gt;0,MID(AC4,1,1)&lt;&gt;"-"),"1","0")+IF(AND(LEN(AD4)&gt;0,MID(AD4,1,1)&lt;&gt;"-"),"1","0")</f>
        <v>3</v>
      </c>
      <c r="AF4" s="23" t="s">
        <v>7</v>
      </c>
      <c r="AG4" s="24">
        <f t="shared" ref="AG4:AG9" si="1">IF(AND(LEN(Z4)&gt;0,MID(Z4,1,1)="-"),"1","0")+IF(AND(LEN(AA4)&gt;0,MID(AA4,1,1)="-"),"1","0")+IF(AND(LEN(AB4)&gt;0,MID(AB4,1,1)="-"),"1","0")+IF(AND(LEN(AC4)&gt;0,MID(AC4,1,1)="-"),"1","0")+IF(AND(LEN(AD4)&gt;0,MID(AD4,1,1)="-"),"1","0")</f>
        <v>0</v>
      </c>
      <c r="AJ4" s="113">
        <f>A4</f>
        <v>1</v>
      </c>
      <c r="AK4" s="113">
        <f>A10</f>
        <v>23</v>
      </c>
    </row>
    <row r="5" spans="1:39" x14ac:dyDescent="0.3">
      <c r="A5" s="265"/>
      <c r="B5" s="200"/>
      <c r="C5" s="89" t="str">
        <f>IF(A4&gt;0,IF(VLOOKUP(A4,seznam!$A$5:$C$132,2)&gt;0,VLOOKUP(A4,seznam!$A$5:$C$132,2),"------"),"------")</f>
        <v>Šimon Samuel</v>
      </c>
      <c r="D5" s="261"/>
      <c r="E5" s="205"/>
      <c r="F5" s="206"/>
      <c r="G5" s="196"/>
      <c r="H5" s="198"/>
      <c r="I5" s="200"/>
      <c r="J5" s="196"/>
      <c r="K5" s="198"/>
      <c r="L5" s="200"/>
      <c r="M5" s="196"/>
      <c r="N5" s="198"/>
      <c r="O5" s="214"/>
      <c r="P5" s="216"/>
      <c r="Q5" s="198"/>
      <c r="R5" s="200"/>
      <c r="S5" s="210"/>
      <c r="T5" s="255"/>
      <c r="V5" s="7">
        <v>2</v>
      </c>
      <c r="W5" s="11" t="str">
        <f>C7</f>
        <v>Novák Šimon</v>
      </c>
      <c r="X5" s="17" t="s">
        <v>10</v>
      </c>
      <c r="Y5" s="14" t="str">
        <f>C9</f>
        <v>Ides Samuel Hugo</v>
      </c>
      <c r="Z5" s="42" t="s">
        <v>227</v>
      </c>
      <c r="AA5" s="39" t="s">
        <v>227</v>
      </c>
      <c r="AB5" s="39" t="s">
        <v>227</v>
      </c>
      <c r="AC5" s="39"/>
      <c r="AD5" s="46"/>
      <c r="AE5" s="25">
        <f t="shared" si="0"/>
        <v>0</v>
      </c>
      <c r="AF5" s="26" t="s">
        <v>7</v>
      </c>
      <c r="AG5" s="27">
        <f t="shared" si="1"/>
        <v>3</v>
      </c>
      <c r="AJ5" s="113">
        <f>A6</f>
        <v>14</v>
      </c>
      <c r="AK5" s="113">
        <f>A8</f>
        <v>10</v>
      </c>
    </row>
    <row r="6" spans="1:39" x14ac:dyDescent="0.3">
      <c r="A6" s="265">
        <v>14</v>
      </c>
      <c r="B6" s="256">
        <v>2</v>
      </c>
      <c r="C6" s="38" t="str">
        <f>IF(A6&gt;0,IF(VLOOKUP(A6,seznam!$A$5:$C$132,3)&gt;0,VLOOKUP(A6,seznam!$A$5:$C$132,3),"------"),"------")</f>
        <v>Sokol Vracov</v>
      </c>
      <c r="D6" s="215">
        <f>I4</f>
        <v>0</v>
      </c>
      <c r="E6" s="197" t="str">
        <f>H4</f>
        <v>:</v>
      </c>
      <c r="F6" s="199">
        <f>G4</f>
        <v>3</v>
      </c>
      <c r="G6" s="201"/>
      <c r="H6" s="202"/>
      <c r="I6" s="203"/>
      <c r="J6" s="195">
        <f>AE5</f>
        <v>0</v>
      </c>
      <c r="K6" s="197" t="str">
        <f>AF5</f>
        <v>:</v>
      </c>
      <c r="L6" s="199">
        <f>AG5</f>
        <v>3</v>
      </c>
      <c r="M6" s="195">
        <f>AE8</f>
        <v>2</v>
      </c>
      <c r="N6" s="197" t="str">
        <f>AF8</f>
        <v>:</v>
      </c>
      <c r="O6" s="213">
        <f>AG8</f>
        <v>3</v>
      </c>
      <c r="P6" s="215">
        <f>D6+J6+M6</f>
        <v>2</v>
      </c>
      <c r="Q6" s="197" t="s">
        <v>7</v>
      </c>
      <c r="R6" s="199">
        <f>F6+L6+O6</f>
        <v>9</v>
      </c>
      <c r="S6" s="209">
        <f>IF(D6&gt;F6,2,IF(AND(D6&lt;F6,E6=":"),1,0))+IF(J6&gt;L6,2,IF(AND(J6&lt;L6,K6=":"),1,0))+IF(M6&gt;O6,2,IF(AND(M6&lt;O6,N6=":"),1,0))</f>
        <v>3</v>
      </c>
      <c r="T6" s="211" t="s">
        <v>246</v>
      </c>
      <c r="V6" s="7">
        <v>3</v>
      </c>
      <c r="W6" s="11" t="str">
        <f>C11</f>
        <v>Těšík Radek</v>
      </c>
      <c r="X6" s="18" t="s">
        <v>10</v>
      </c>
      <c r="Y6" s="14" t="str">
        <f>C9</f>
        <v>Ides Samuel Hugo</v>
      </c>
      <c r="Z6" s="42" t="s">
        <v>228</v>
      </c>
      <c r="AA6" s="39" t="s">
        <v>227</v>
      </c>
      <c r="AB6" s="39" t="s">
        <v>234</v>
      </c>
      <c r="AC6" s="39"/>
      <c r="AD6" s="46"/>
      <c r="AE6" s="25">
        <f t="shared" si="0"/>
        <v>0</v>
      </c>
      <c r="AF6" s="26" t="s">
        <v>7</v>
      </c>
      <c r="AG6" s="27">
        <f t="shared" si="1"/>
        <v>3</v>
      </c>
      <c r="AJ6" s="113">
        <f>A10</f>
        <v>23</v>
      </c>
      <c r="AK6" s="113">
        <f>A8</f>
        <v>10</v>
      </c>
    </row>
    <row r="7" spans="1:39" x14ac:dyDescent="0.3">
      <c r="A7" s="265"/>
      <c r="B7" s="200"/>
      <c r="C7" s="35" t="str">
        <f>IF(A6&gt;0,IF(VLOOKUP(A6,seznam!$A$5:$C$132,2)&gt;0,VLOOKUP(A6,seznam!$A$5:$C$132,2),"------"),"------")</f>
        <v>Novák Šimon</v>
      </c>
      <c r="D7" s="216"/>
      <c r="E7" s="198"/>
      <c r="F7" s="200"/>
      <c r="G7" s="204"/>
      <c r="H7" s="205"/>
      <c r="I7" s="206"/>
      <c r="J7" s="196"/>
      <c r="K7" s="198"/>
      <c r="L7" s="200"/>
      <c r="M7" s="196"/>
      <c r="N7" s="198"/>
      <c r="O7" s="214"/>
      <c r="P7" s="236"/>
      <c r="Q7" s="234"/>
      <c r="R7" s="235"/>
      <c r="S7" s="210"/>
      <c r="T7" s="255"/>
      <c r="V7" s="7">
        <v>4</v>
      </c>
      <c r="W7" s="11" t="str">
        <f>C5</f>
        <v>Šimon Samuel</v>
      </c>
      <c r="X7" s="17" t="s">
        <v>10</v>
      </c>
      <c r="Y7" s="14" t="str">
        <f>C7</f>
        <v>Novák Šimon</v>
      </c>
      <c r="Z7" s="42" t="s">
        <v>220</v>
      </c>
      <c r="AA7" s="39" t="s">
        <v>223</v>
      </c>
      <c r="AB7" s="39" t="s">
        <v>233</v>
      </c>
      <c r="AC7" s="39"/>
      <c r="AD7" s="46"/>
      <c r="AE7" s="25">
        <f t="shared" si="0"/>
        <v>3</v>
      </c>
      <c r="AF7" s="26" t="s">
        <v>7</v>
      </c>
      <c r="AG7" s="27">
        <f t="shared" si="1"/>
        <v>0</v>
      </c>
      <c r="AJ7" s="113">
        <f>A4</f>
        <v>1</v>
      </c>
      <c r="AK7" s="113">
        <f>A6</f>
        <v>14</v>
      </c>
    </row>
    <row r="8" spans="1:39" x14ac:dyDescent="0.3">
      <c r="A8" s="265">
        <v>10</v>
      </c>
      <c r="B8" s="256">
        <v>3</v>
      </c>
      <c r="C8" s="38" t="str">
        <f>IF(A8&gt;0,IF(VLOOKUP(A8,seznam!$A$5:$C$132,3)&gt;0,VLOOKUP(A8,seznam!$A$5:$C$132,3),"------"),"------")</f>
        <v>Sokol Brno I</v>
      </c>
      <c r="D8" s="215">
        <f>L4</f>
        <v>1</v>
      </c>
      <c r="E8" s="197" t="str">
        <f>K4</f>
        <v>:</v>
      </c>
      <c r="F8" s="199">
        <f>J4</f>
        <v>3</v>
      </c>
      <c r="G8" s="195">
        <f>L6</f>
        <v>3</v>
      </c>
      <c r="H8" s="197" t="str">
        <f>K6</f>
        <v>:</v>
      </c>
      <c r="I8" s="199">
        <f>J6</f>
        <v>0</v>
      </c>
      <c r="J8" s="201"/>
      <c r="K8" s="202"/>
      <c r="L8" s="203"/>
      <c r="M8" s="195">
        <f>AG6</f>
        <v>3</v>
      </c>
      <c r="N8" s="197" t="str">
        <f>AF6</f>
        <v>:</v>
      </c>
      <c r="O8" s="213">
        <f>AE6</f>
        <v>0</v>
      </c>
      <c r="P8" s="215">
        <f>D8+G8+M8</f>
        <v>7</v>
      </c>
      <c r="Q8" s="197" t="s">
        <v>7</v>
      </c>
      <c r="R8" s="199">
        <f>F8+I8+O8</f>
        <v>3</v>
      </c>
      <c r="S8" s="209">
        <f>IF(D8&gt;F8,2,IF(AND(D8&lt;F8,E8=":"),1,0))+IF(G8&gt;I8,2,IF(AND(G8&lt;I8,H8=":"),1,0))+IF(M8&gt;O8,2,IF(AND(M8&lt;O8,N8=":"),1,0))</f>
        <v>5</v>
      </c>
      <c r="T8" s="211" t="s">
        <v>244</v>
      </c>
      <c r="V8" s="7">
        <v>5</v>
      </c>
      <c r="W8" s="11" t="str">
        <f>C7</f>
        <v>Novák Šimon</v>
      </c>
      <c r="X8" s="17" t="s">
        <v>10</v>
      </c>
      <c r="Y8" s="14" t="str">
        <f>C11</f>
        <v>Těšík Radek</v>
      </c>
      <c r="Z8" s="42" t="s">
        <v>239</v>
      </c>
      <c r="AA8" s="39" t="s">
        <v>225</v>
      </c>
      <c r="AB8" s="39" t="s">
        <v>225</v>
      </c>
      <c r="AC8" s="39" t="s">
        <v>219</v>
      </c>
      <c r="AD8" s="46" t="s">
        <v>242</v>
      </c>
      <c r="AE8" s="25">
        <f t="shared" si="0"/>
        <v>2</v>
      </c>
      <c r="AF8" s="26" t="s">
        <v>7</v>
      </c>
      <c r="AG8" s="27">
        <f t="shared" si="1"/>
        <v>3</v>
      </c>
      <c r="AJ8" s="113">
        <f>A6</f>
        <v>14</v>
      </c>
      <c r="AK8" s="113">
        <f>A10</f>
        <v>23</v>
      </c>
    </row>
    <row r="9" spans="1:39" ht="13.5" thickBot="1" x14ac:dyDescent="0.35">
      <c r="A9" s="265"/>
      <c r="B9" s="200"/>
      <c r="C9" s="35" t="str">
        <f>IF(A8&gt;0,IF(VLOOKUP(A8,seznam!$A$5:$C$132,2)&gt;0,VLOOKUP(A8,seznam!$A$5:$C$132,2),"------"),"------")</f>
        <v>Ides Samuel Hugo</v>
      </c>
      <c r="D9" s="216"/>
      <c r="E9" s="198"/>
      <c r="F9" s="200"/>
      <c r="G9" s="196"/>
      <c r="H9" s="198"/>
      <c r="I9" s="200"/>
      <c r="J9" s="204"/>
      <c r="K9" s="205"/>
      <c r="L9" s="206"/>
      <c r="M9" s="196"/>
      <c r="N9" s="198"/>
      <c r="O9" s="214"/>
      <c r="P9" s="216"/>
      <c r="Q9" s="198"/>
      <c r="R9" s="200"/>
      <c r="S9" s="262"/>
      <c r="T9" s="255"/>
      <c r="V9" s="8">
        <v>6</v>
      </c>
      <c r="W9" s="12" t="str">
        <f>C9</f>
        <v>Ides Samuel Hugo</v>
      </c>
      <c r="X9" s="19" t="s">
        <v>10</v>
      </c>
      <c r="Y9" s="15" t="str">
        <f>C5</f>
        <v>Šimon Samuel</v>
      </c>
      <c r="Z9" s="43" t="s">
        <v>227</v>
      </c>
      <c r="AA9" s="44" t="s">
        <v>224</v>
      </c>
      <c r="AB9" s="44" t="s">
        <v>231</v>
      </c>
      <c r="AC9" s="44" t="s">
        <v>231</v>
      </c>
      <c r="AD9" s="47"/>
      <c r="AE9" s="28">
        <f t="shared" si="0"/>
        <v>1</v>
      </c>
      <c r="AF9" s="29" t="s">
        <v>7</v>
      </c>
      <c r="AG9" s="30">
        <f t="shared" si="1"/>
        <v>3</v>
      </c>
      <c r="AJ9" s="113">
        <f>A8</f>
        <v>10</v>
      </c>
      <c r="AK9" s="113">
        <f>A4</f>
        <v>1</v>
      </c>
    </row>
    <row r="10" spans="1:39" x14ac:dyDescent="0.3">
      <c r="A10" s="265">
        <v>23</v>
      </c>
      <c r="B10" s="256">
        <v>4</v>
      </c>
      <c r="C10" s="38" t="str">
        <f>IF(A10&gt;0,IF(VLOOKUP(A10,seznam!$A$5:$C$132,3)&gt;0,VLOOKUP(A10,seznam!$A$5:$C$132,3),"------"),"------")</f>
        <v>MK Řeznovice</v>
      </c>
      <c r="D10" s="215">
        <f>O4</f>
        <v>0</v>
      </c>
      <c r="E10" s="197" t="str">
        <f>N4</f>
        <v>:</v>
      </c>
      <c r="F10" s="199">
        <f>M4</f>
        <v>3</v>
      </c>
      <c r="G10" s="195">
        <f>O6</f>
        <v>3</v>
      </c>
      <c r="H10" s="197" t="str">
        <f>N6</f>
        <v>:</v>
      </c>
      <c r="I10" s="199">
        <f>M6</f>
        <v>2</v>
      </c>
      <c r="J10" s="195">
        <f>O8</f>
        <v>0</v>
      </c>
      <c r="K10" s="197" t="str">
        <f>N8</f>
        <v>:</v>
      </c>
      <c r="L10" s="199">
        <f>M8</f>
        <v>3</v>
      </c>
      <c r="M10" s="201"/>
      <c r="N10" s="202"/>
      <c r="O10" s="223"/>
      <c r="P10" s="215">
        <f>D10+G10+J10</f>
        <v>3</v>
      </c>
      <c r="Q10" s="197" t="s">
        <v>7</v>
      </c>
      <c r="R10" s="199">
        <f>F10+I10+L10</f>
        <v>8</v>
      </c>
      <c r="S10" s="209">
        <f>IF(D10&gt;F10,2,IF(AND(D10&lt;F10,E10=":"),1,0))+IF(G10&gt;I10,2,IF(AND(G10&lt;I10,H10=":"),1,0))+IF(J10&gt;L10,2,IF(AND(J10&lt;L10,K10=":"),1,0))</f>
        <v>4</v>
      </c>
      <c r="T10" s="211" t="s">
        <v>245</v>
      </c>
    </row>
    <row r="11" spans="1:39" ht="13.5" thickBot="1" x14ac:dyDescent="0.35">
      <c r="A11" s="266"/>
      <c r="B11" s="219"/>
      <c r="C11" s="36" t="str">
        <f>IF(A10&gt;0,IF(VLOOKUP(A10,seznam!$A$5:$C$132,2)&gt;0,VLOOKUP(A10,seznam!$A$5:$C$132,2),"------"),"------")</f>
        <v>Těšík Radek</v>
      </c>
      <c r="D11" s="227"/>
      <c r="E11" s="218"/>
      <c r="F11" s="219"/>
      <c r="G11" s="217"/>
      <c r="H11" s="218"/>
      <c r="I11" s="219"/>
      <c r="J11" s="217"/>
      <c r="K11" s="218"/>
      <c r="L11" s="219"/>
      <c r="M11" s="224"/>
      <c r="N11" s="225"/>
      <c r="O11" s="226"/>
      <c r="P11" s="227"/>
      <c r="Q11" s="218"/>
      <c r="R11" s="219"/>
      <c r="S11" s="221"/>
      <c r="T11" s="263"/>
    </row>
    <row r="12" spans="1:39" ht="13.5" thickBot="1" x14ac:dyDescent="0.35"/>
    <row r="13" spans="1:39" ht="13.5" thickBot="1" x14ac:dyDescent="0.35">
      <c r="A13" s="90" t="s">
        <v>2</v>
      </c>
      <c r="B13" s="237" t="s">
        <v>11</v>
      </c>
      <c r="C13" s="238"/>
      <c r="D13" s="239">
        <v>1</v>
      </c>
      <c r="E13" s="240"/>
      <c r="F13" s="241"/>
      <c r="G13" s="242">
        <v>2</v>
      </c>
      <c r="H13" s="240"/>
      <c r="I13" s="241"/>
      <c r="J13" s="242">
        <v>3</v>
      </c>
      <c r="K13" s="240"/>
      <c r="L13" s="241"/>
      <c r="M13" s="242">
        <v>4</v>
      </c>
      <c r="N13" s="240"/>
      <c r="O13" s="243"/>
      <c r="P13" s="239" t="s">
        <v>4</v>
      </c>
      <c r="Q13" s="244"/>
      <c r="R13" s="245"/>
      <c r="S13" s="5" t="s">
        <v>5</v>
      </c>
      <c r="T13" s="4" t="s">
        <v>6</v>
      </c>
    </row>
    <row r="14" spans="1:39" x14ac:dyDescent="0.3">
      <c r="A14" s="264">
        <v>2</v>
      </c>
      <c r="B14" s="246">
        <v>1</v>
      </c>
      <c r="C14" s="37" t="str">
        <f>IF(A14&gt;0,IF(VLOOKUP(A14,seznam!$A$5:$C$132,3)&gt;0,VLOOKUP(A14,seznam!$A$5:$C$132,3),"------"),"------")</f>
        <v>MS Brno</v>
      </c>
      <c r="D14" s="247"/>
      <c r="E14" s="248"/>
      <c r="F14" s="249"/>
      <c r="G14" s="230">
        <f>AE17</f>
        <v>3</v>
      </c>
      <c r="H14" s="231" t="str">
        <f>AF17</f>
        <v>:</v>
      </c>
      <c r="I14" s="250">
        <f>AG17</f>
        <v>0</v>
      </c>
      <c r="J14" s="230">
        <f>AG19</f>
        <v>3</v>
      </c>
      <c r="K14" s="231" t="str">
        <f>AF19</f>
        <v>:</v>
      </c>
      <c r="L14" s="250">
        <f>AE19</f>
        <v>0</v>
      </c>
      <c r="M14" s="230">
        <f>AE14</f>
        <v>3</v>
      </c>
      <c r="N14" s="231" t="str">
        <f>AF14</f>
        <v>:</v>
      </c>
      <c r="O14" s="232">
        <f>AG14</f>
        <v>0</v>
      </c>
      <c r="P14" s="233">
        <f>G14+J14+M14</f>
        <v>9</v>
      </c>
      <c r="Q14" s="231" t="s">
        <v>7</v>
      </c>
      <c r="R14" s="250">
        <f>I14+L14+O14</f>
        <v>0</v>
      </c>
      <c r="S14" s="228">
        <f>IF(G14&gt;I14,2,IF(AND(G14&lt;I14,H14=":"),1,0))+IF(J14&gt;L14,2,IF(AND(J14&lt;L14,K14=":"),1,0))+IF(M14&gt;O14,2,IF(AND(M14&lt;O14,N14=":"),1,0))</f>
        <v>6</v>
      </c>
      <c r="T14" s="229" t="s">
        <v>243</v>
      </c>
      <c r="V14" s="6">
        <v>1</v>
      </c>
      <c r="W14" s="10" t="str">
        <f>C15</f>
        <v>Solfronková Ema</v>
      </c>
      <c r="X14" s="16" t="s">
        <v>10</v>
      </c>
      <c r="Y14" s="13" t="str">
        <f>C21</f>
        <v>Krupková Klaudie</v>
      </c>
      <c r="Z14" s="40" t="s">
        <v>222</v>
      </c>
      <c r="AA14" s="41" t="s">
        <v>223</v>
      </c>
      <c r="AB14" s="41" t="s">
        <v>222</v>
      </c>
      <c r="AC14" s="41"/>
      <c r="AD14" s="45"/>
      <c r="AE14" s="22">
        <f t="shared" ref="AE14:AE19" si="2">IF(AND(LEN(Z14)&gt;0,MID(Z14,1,1)&lt;&gt;"-"),"1","0")+IF(AND(LEN(AA14)&gt;0,MID(AA14,1,1)&lt;&gt;"-"),"1","0")+IF(AND(LEN(AB14)&gt;0,MID(AB14,1,1)&lt;&gt;"-"),"1","0")+IF(AND(LEN(AC14)&gt;0,MID(AC14,1,1)&lt;&gt;"-"),"1","0")+IF(AND(LEN(AD14)&gt;0,MID(AD14,1,1)&lt;&gt;"-"),"1","0")</f>
        <v>3</v>
      </c>
      <c r="AF14" s="23" t="s">
        <v>7</v>
      </c>
      <c r="AG14" s="24">
        <f t="shared" ref="AG14:AG19" si="3">IF(AND(LEN(Z14)&gt;0,MID(Z14,1,1)="-"),"1","0")+IF(AND(LEN(AA14)&gt;0,MID(AA14,1,1)="-"),"1","0")+IF(AND(LEN(AB14)&gt;0,MID(AB14,1,1)="-"),"1","0")+IF(AND(LEN(AC14)&gt;0,MID(AC14,1,1)="-"),"1","0")+IF(AND(LEN(AD14)&gt;0,MID(AD14,1,1)="-"),"1","0")</f>
        <v>0</v>
      </c>
      <c r="AJ14" s="113">
        <f>A14</f>
        <v>2</v>
      </c>
      <c r="AK14" s="113">
        <f>A20</f>
        <v>20</v>
      </c>
    </row>
    <row r="15" spans="1:39" x14ac:dyDescent="0.3">
      <c r="A15" s="265"/>
      <c r="B15" s="208"/>
      <c r="C15" s="89" t="str">
        <f>IF(A14&gt;0,IF(VLOOKUP(A14,seznam!$A$5:$C$132,2)&gt;0,VLOOKUP(A14,seznam!$A$5:$C$132,2),"------"),"------")</f>
        <v>Solfronková Ema</v>
      </c>
      <c r="D15" s="205"/>
      <c r="E15" s="205"/>
      <c r="F15" s="206"/>
      <c r="G15" s="196"/>
      <c r="H15" s="198"/>
      <c r="I15" s="200"/>
      <c r="J15" s="196"/>
      <c r="K15" s="198"/>
      <c r="L15" s="200"/>
      <c r="M15" s="196"/>
      <c r="N15" s="198"/>
      <c r="O15" s="214"/>
      <c r="P15" s="216"/>
      <c r="Q15" s="198"/>
      <c r="R15" s="200"/>
      <c r="S15" s="210"/>
      <c r="T15" s="212"/>
      <c r="V15" s="7">
        <v>2</v>
      </c>
      <c r="W15" s="11" t="str">
        <f>C17</f>
        <v>Látal Jan</v>
      </c>
      <c r="X15" s="17" t="s">
        <v>10</v>
      </c>
      <c r="Y15" s="14" t="str">
        <f>C19</f>
        <v>Spěvák Šimon</v>
      </c>
      <c r="Z15" s="42" t="s">
        <v>222</v>
      </c>
      <c r="AA15" s="39" t="s">
        <v>230</v>
      </c>
      <c r="AB15" s="39" t="s">
        <v>222</v>
      </c>
      <c r="AC15" s="39"/>
      <c r="AD15" s="46"/>
      <c r="AE15" s="25">
        <f t="shared" si="2"/>
        <v>3</v>
      </c>
      <c r="AF15" s="26" t="s">
        <v>7</v>
      </c>
      <c r="AG15" s="27">
        <f t="shared" si="3"/>
        <v>0</v>
      </c>
      <c r="AJ15" s="113">
        <f>A16</f>
        <v>18</v>
      </c>
      <c r="AK15" s="113">
        <f>A18</f>
        <v>12</v>
      </c>
    </row>
    <row r="16" spans="1:39" x14ac:dyDescent="0.3">
      <c r="A16" s="265">
        <v>18</v>
      </c>
      <c r="B16" s="207">
        <v>2</v>
      </c>
      <c r="C16" s="38" t="str">
        <f>IF(A16&gt;0,IF(VLOOKUP(A16,seznam!$A$5:$C$132,3)&gt;0,VLOOKUP(A16,seznam!$A$5:$C$132,3),"------"),"------")</f>
        <v>Jiskra Strážnice</v>
      </c>
      <c r="D16" s="197">
        <f>I14</f>
        <v>0</v>
      </c>
      <c r="E16" s="197" t="str">
        <f>H14</f>
        <v>:</v>
      </c>
      <c r="F16" s="199">
        <f>G14</f>
        <v>3</v>
      </c>
      <c r="G16" s="201"/>
      <c r="H16" s="202"/>
      <c r="I16" s="203"/>
      <c r="J16" s="195">
        <f>AE15</f>
        <v>3</v>
      </c>
      <c r="K16" s="197" t="str">
        <f>AF15</f>
        <v>:</v>
      </c>
      <c r="L16" s="199">
        <f>AG15</f>
        <v>0</v>
      </c>
      <c r="M16" s="195">
        <f>AE18</f>
        <v>3</v>
      </c>
      <c r="N16" s="197" t="str">
        <f>AF18</f>
        <v>:</v>
      </c>
      <c r="O16" s="213">
        <f>AG18</f>
        <v>1</v>
      </c>
      <c r="P16" s="215">
        <f>D16+J16+M16</f>
        <v>6</v>
      </c>
      <c r="Q16" s="197" t="s">
        <v>7</v>
      </c>
      <c r="R16" s="199">
        <f>F16+L16+O16</f>
        <v>4</v>
      </c>
      <c r="S16" s="209">
        <f>IF(D16&gt;F16,2,IF(AND(D16&lt;F16,E16=":"),1,0))+IF(J16&gt;L16,2,IF(AND(J16&lt;L16,K16=":"),1,0))+IF(M16&gt;O16,2,IF(AND(M16&lt;O16,N16=":"),1,0))</f>
        <v>5</v>
      </c>
      <c r="T16" s="211" t="s">
        <v>244</v>
      </c>
      <c r="V16" s="7">
        <v>3</v>
      </c>
      <c r="W16" s="11" t="str">
        <f>C21</f>
        <v>Krupková Klaudie</v>
      </c>
      <c r="X16" s="18" t="s">
        <v>10</v>
      </c>
      <c r="Y16" s="14" t="str">
        <f>C19</f>
        <v>Spěvák Šimon</v>
      </c>
      <c r="Z16" s="42" t="s">
        <v>227</v>
      </c>
      <c r="AA16" s="39" t="s">
        <v>237</v>
      </c>
      <c r="AB16" s="39" t="s">
        <v>239</v>
      </c>
      <c r="AC16" s="39" t="s">
        <v>237</v>
      </c>
      <c r="AD16" s="46"/>
      <c r="AE16" s="25">
        <f t="shared" si="2"/>
        <v>1</v>
      </c>
      <c r="AF16" s="26" t="s">
        <v>7</v>
      </c>
      <c r="AG16" s="27">
        <f t="shared" si="3"/>
        <v>3</v>
      </c>
      <c r="AJ16" s="113">
        <f>A20</f>
        <v>20</v>
      </c>
      <c r="AK16" s="113">
        <f>A18</f>
        <v>12</v>
      </c>
    </row>
    <row r="17" spans="1:37" x14ac:dyDescent="0.3">
      <c r="A17" s="265"/>
      <c r="B17" s="208"/>
      <c r="C17" s="35" t="str">
        <f>IF(A16&gt;0,IF(VLOOKUP(A16,seznam!$A$5:$C$132,2)&gt;0,VLOOKUP(A16,seznam!$A$5:$C$132,2),"------"),"------")</f>
        <v>Látal Jan</v>
      </c>
      <c r="D17" s="198"/>
      <c r="E17" s="198"/>
      <c r="F17" s="200"/>
      <c r="G17" s="204"/>
      <c r="H17" s="205"/>
      <c r="I17" s="206"/>
      <c r="J17" s="196"/>
      <c r="K17" s="198"/>
      <c r="L17" s="200"/>
      <c r="M17" s="196"/>
      <c r="N17" s="198"/>
      <c r="O17" s="214"/>
      <c r="P17" s="236"/>
      <c r="Q17" s="234"/>
      <c r="R17" s="235"/>
      <c r="S17" s="210"/>
      <c r="T17" s="212"/>
      <c r="V17" s="7">
        <v>4</v>
      </c>
      <c r="W17" s="11" t="str">
        <f>C15</f>
        <v>Solfronková Ema</v>
      </c>
      <c r="X17" s="17" t="s">
        <v>10</v>
      </c>
      <c r="Y17" s="14" t="str">
        <f>C17</f>
        <v>Látal Jan</v>
      </c>
      <c r="Z17" s="42" t="s">
        <v>240</v>
      </c>
      <c r="AA17" s="39" t="s">
        <v>224</v>
      </c>
      <c r="AB17" s="39" t="s">
        <v>240</v>
      </c>
      <c r="AC17" s="39"/>
      <c r="AD17" s="46"/>
      <c r="AE17" s="25">
        <f t="shared" si="2"/>
        <v>3</v>
      </c>
      <c r="AF17" s="26" t="s">
        <v>7</v>
      </c>
      <c r="AG17" s="27">
        <f t="shared" si="3"/>
        <v>0</v>
      </c>
      <c r="AJ17" s="113">
        <f>A14</f>
        <v>2</v>
      </c>
      <c r="AK17" s="113">
        <f>A16</f>
        <v>18</v>
      </c>
    </row>
    <row r="18" spans="1:37" x14ac:dyDescent="0.3">
      <c r="A18" s="265">
        <v>12</v>
      </c>
      <c r="B18" s="207">
        <v>3</v>
      </c>
      <c r="C18" s="38" t="str">
        <f>IF(A18&gt;0,IF(VLOOKUP(A18,seznam!$A$5:$C$132,3)&gt;0,VLOOKUP(A18,seznam!$A$5:$C$132,3),"------"),"------")</f>
        <v>KST FOSFA LVA</v>
      </c>
      <c r="D18" s="197">
        <f>L14</f>
        <v>0</v>
      </c>
      <c r="E18" s="197" t="str">
        <f>K14</f>
        <v>:</v>
      </c>
      <c r="F18" s="199">
        <f>J14</f>
        <v>3</v>
      </c>
      <c r="G18" s="195">
        <f>L16</f>
        <v>0</v>
      </c>
      <c r="H18" s="197" t="str">
        <f>K16</f>
        <v>:</v>
      </c>
      <c r="I18" s="199">
        <f>J16</f>
        <v>3</v>
      </c>
      <c r="J18" s="201"/>
      <c r="K18" s="202"/>
      <c r="L18" s="203"/>
      <c r="M18" s="195">
        <f>AG16</f>
        <v>3</v>
      </c>
      <c r="N18" s="197" t="str">
        <f>AF16</f>
        <v>:</v>
      </c>
      <c r="O18" s="213">
        <f>AE16</f>
        <v>1</v>
      </c>
      <c r="P18" s="215">
        <f>D18+G18+M18</f>
        <v>3</v>
      </c>
      <c r="Q18" s="197" t="s">
        <v>7</v>
      </c>
      <c r="R18" s="199">
        <f>F18+I18+O18</f>
        <v>7</v>
      </c>
      <c r="S18" s="209">
        <f>IF(D18&gt;F18,2,IF(AND(D18&lt;F18,E18=":"),1,0))+IF(G18&gt;I18,2,IF(AND(G18&lt;I18,H18=":"),1,0))+IF(M18&gt;O18,2,IF(AND(M18&lt;O18,N18=":"),1,0))</f>
        <v>4</v>
      </c>
      <c r="T18" s="211" t="s">
        <v>245</v>
      </c>
      <c r="V18" s="7">
        <v>5</v>
      </c>
      <c r="W18" s="11" t="str">
        <f>C17</f>
        <v>Látal Jan</v>
      </c>
      <c r="X18" s="17" t="s">
        <v>10</v>
      </c>
      <c r="Y18" s="14" t="str">
        <f>C21</f>
        <v>Krupková Klaudie</v>
      </c>
      <c r="Z18" s="42" t="s">
        <v>222</v>
      </c>
      <c r="AA18" s="39" t="s">
        <v>232</v>
      </c>
      <c r="AB18" s="39" t="s">
        <v>224</v>
      </c>
      <c r="AC18" s="39" t="s">
        <v>239</v>
      </c>
      <c r="AD18" s="46"/>
      <c r="AE18" s="25">
        <f t="shared" si="2"/>
        <v>3</v>
      </c>
      <c r="AF18" s="26" t="s">
        <v>7</v>
      </c>
      <c r="AG18" s="27">
        <f t="shared" si="3"/>
        <v>1</v>
      </c>
      <c r="AJ18" s="113">
        <f>A16</f>
        <v>18</v>
      </c>
      <c r="AK18" s="113">
        <f>A20</f>
        <v>20</v>
      </c>
    </row>
    <row r="19" spans="1:37" ht="13.5" thickBot="1" x14ac:dyDescent="0.35">
      <c r="A19" s="265"/>
      <c r="B19" s="208"/>
      <c r="C19" s="35" t="str">
        <f>IF(A18&gt;0,IF(VLOOKUP(A18,seznam!$A$5:$C$132,2)&gt;0,VLOOKUP(A18,seznam!$A$5:$C$132,2),"------"),"------")</f>
        <v>Spěvák Šimon</v>
      </c>
      <c r="D19" s="198"/>
      <c r="E19" s="198"/>
      <c r="F19" s="200"/>
      <c r="G19" s="196"/>
      <c r="H19" s="198"/>
      <c r="I19" s="200"/>
      <c r="J19" s="204"/>
      <c r="K19" s="205"/>
      <c r="L19" s="206"/>
      <c r="M19" s="196"/>
      <c r="N19" s="198"/>
      <c r="O19" s="214"/>
      <c r="P19" s="216"/>
      <c r="Q19" s="198"/>
      <c r="R19" s="200"/>
      <c r="S19" s="210"/>
      <c r="T19" s="212"/>
      <c r="V19" s="8">
        <v>6</v>
      </c>
      <c r="W19" s="12" t="str">
        <f>C19</f>
        <v>Spěvák Šimon</v>
      </c>
      <c r="X19" s="19" t="s">
        <v>10</v>
      </c>
      <c r="Y19" s="15" t="str">
        <f>C15</f>
        <v>Solfronková Ema</v>
      </c>
      <c r="Z19" s="43" t="s">
        <v>227</v>
      </c>
      <c r="AA19" s="44" t="s">
        <v>234</v>
      </c>
      <c r="AB19" s="44" t="s">
        <v>235</v>
      </c>
      <c r="AC19" s="44"/>
      <c r="AD19" s="47"/>
      <c r="AE19" s="28">
        <f t="shared" si="2"/>
        <v>0</v>
      </c>
      <c r="AF19" s="29" t="s">
        <v>7</v>
      </c>
      <c r="AG19" s="30">
        <f t="shared" si="3"/>
        <v>3</v>
      </c>
      <c r="AJ19" s="113">
        <f>A18</f>
        <v>12</v>
      </c>
      <c r="AK19" s="113">
        <f>A14</f>
        <v>2</v>
      </c>
    </row>
    <row r="20" spans="1:37" x14ac:dyDescent="0.3">
      <c r="A20" s="265">
        <v>20</v>
      </c>
      <c r="B20" s="207">
        <v>4</v>
      </c>
      <c r="C20" s="38" t="str">
        <f>IF(A20&gt;0,IF(VLOOKUP(A20,seznam!$A$5:$C$132,3)&gt;0,VLOOKUP(A20,seznam!$A$5:$C$132,3),"------"),"------")</f>
        <v>KST Blansko</v>
      </c>
      <c r="D20" s="197">
        <f>O14</f>
        <v>0</v>
      </c>
      <c r="E20" s="197" t="str">
        <f>N14</f>
        <v>:</v>
      </c>
      <c r="F20" s="199">
        <f>M14</f>
        <v>3</v>
      </c>
      <c r="G20" s="195">
        <f>O16</f>
        <v>1</v>
      </c>
      <c r="H20" s="197" t="str">
        <f>N16</f>
        <v>:</v>
      </c>
      <c r="I20" s="199">
        <f>M16</f>
        <v>3</v>
      </c>
      <c r="J20" s="195">
        <f>O18</f>
        <v>1</v>
      </c>
      <c r="K20" s="197" t="str">
        <f>N18</f>
        <v>:</v>
      </c>
      <c r="L20" s="199">
        <f>M18</f>
        <v>3</v>
      </c>
      <c r="M20" s="201"/>
      <c r="N20" s="202"/>
      <c r="O20" s="223"/>
      <c r="P20" s="215">
        <f>D20+G20+J20</f>
        <v>2</v>
      </c>
      <c r="Q20" s="197" t="s">
        <v>7</v>
      </c>
      <c r="R20" s="199">
        <f>F20+I20+L20</f>
        <v>9</v>
      </c>
      <c r="S20" s="209">
        <f>IF(D20&gt;F20,2,IF(AND(D20&lt;F20,E20=":"),1,0))+IF(G20&gt;I20,2,IF(AND(G20&lt;I20,H20=":"),1,0))+IF(J20&gt;L20,2,IF(AND(J20&lt;L20,K20=":"),1,0))</f>
        <v>3</v>
      </c>
      <c r="T20" s="211" t="s">
        <v>246</v>
      </c>
    </row>
    <row r="21" spans="1:37" ht="13.5" thickBot="1" x14ac:dyDescent="0.35">
      <c r="A21" s="266"/>
      <c r="B21" s="220"/>
      <c r="C21" s="36" t="str">
        <f>IF(A20&gt;0,IF(VLOOKUP(A20,seznam!$A$5:$C$132,2)&gt;0,VLOOKUP(A20,seznam!$A$5:$C$132,2),"------"),"------")</f>
        <v>Krupková Klaudie</v>
      </c>
      <c r="D21" s="218"/>
      <c r="E21" s="218"/>
      <c r="F21" s="219"/>
      <c r="G21" s="217"/>
      <c r="H21" s="218"/>
      <c r="I21" s="219"/>
      <c r="J21" s="217"/>
      <c r="K21" s="218"/>
      <c r="L21" s="219"/>
      <c r="M21" s="224"/>
      <c r="N21" s="225"/>
      <c r="O21" s="226"/>
      <c r="P21" s="227"/>
      <c r="Q21" s="218"/>
      <c r="R21" s="219"/>
      <c r="S21" s="221"/>
      <c r="T21" s="222"/>
    </row>
    <row r="22" spans="1:37" ht="13.5" thickBot="1" x14ac:dyDescent="0.35"/>
    <row r="23" spans="1:37" ht="13.5" thickBot="1" x14ac:dyDescent="0.35">
      <c r="A23" s="90" t="s">
        <v>2</v>
      </c>
      <c r="B23" s="237" t="s">
        <v>12</v>
      </c>
      <c r="C23" s="238"/>
      <c r="D23" s="239">
        <v>1</v>
      </c>
      <c r="E23" s="240"/>
      <c r="F23" s="241"/>
      <c r="G23" s="242">
        <v>2</v>
      </c>
      <c r="H23" s="240"/>
      <c r="I23" s="241"/>
      <c r="J23" s="242">
        <v>3</v>
      </c>
      <c r="K23" s="240"/>
      <c r="L23" s="241"/>
      <c r="M23" s="242">
        <v>4</v>
      </c>
      <c r="N23" s="240"/>
      <c r="O23" s="243"/>
      <c r="P23" s="239" t="s">
        <v>4</v>
      </c>
      <c r="Q23" s="244"/>
      <c r="R23" s="245"/>
      <c r="S23" s="5" t="s">
        <v>5</v>
      </c>
      <c r="T23" s="4" t="s">
        <v>6</v>
      </c>
    </row>
    <row r="24" spans="1:37" x14ac:dyDescent="0.3">
      <c r="A24" s="264">
        <v>3</v>
      </c>
      <c r="B24" s="246">
        <v>1</v>
      </c>
      <c r="C24" s="37" t="str">
        <f>IF(A24&gt;0,IF(VLOOKUP(A24,seznam!$A$5:$C$132,3)&gt;0,VLOOKUP(A24,seznam!$A$5:$C$132,3),"------"),"------")</f>
        <v>SKST Hodonín</v>
      </c>
      <c r="D24" s="247"/>
      <c r="E24" s="248"/>
      <c r="F24" s="249"/>
      <c r="G24" s="230">
        <f>AE27</f>
        <v>3</v>
      </c>
      <c r="H24" s="231" t="str">
        <f>AF27</f>
        <v>:</v>
      </c>
      <c r="I24" s="250">
        <f>AG27</f>
        <v>0</v>
      </c>
      <c r="J24" s="230">
        <f>AG29</f>
        <v>3</v>
      </c>
      <c r="K24" s="231" t="str">
        <f>AF29</f>
        <v>:</v>
      </c>
      <c r="L24" s="250">
        <f>AE29</f>
        <v>0</v>
      </c>
      <c r="M24" s="230">
        <f>AE24</f>
        <v>3</v>
      </c>
      <c r="N24" s="231" t="str">
        <f>AF24</f>
        <v>:</v>
      </c>
      <c r="O24" s="232">
        <f>AG24</f>
        <v>0</v>
      </c>
      <c r="P24" s="233">
        <f>G24+J24+M24</f>
        <v>9</v>
      </c>
      <c r="Q24" s="231" t="s">
        <v>7</v>
      </c>
      <c r="R24" s="250">
        <f>I24+L24+O24</f>
        <v>0</v>
      </c>
      <c r="S24" s="228">
        <f>IF(G24&gt;I24,2,IF(AND(G24&lt;I24,H24=":"),1,0))+IF(J24&gt;L24,2,IF(AND(J24&lt;L24,K24=":"),1,0))+IF(M24&gt;O24,2,IF(AND(M24&lt;O24,N24=":"),1,0))</f>
        <v>6</v>
      </c>
      <c r="T24" s="229" t="s">
        <v>243</v>
      </c>
      <c r="V24" s="6">
        <v>1</v>
      </c>
      <c r="W24" s="10" t="str">
        <f>C25</f>
        <v>Kmenta Josef</v>
      </c>
      <c r="X24" s="16" t="s">
        <v>10</v>
      </c>
      <c r="Y24" s="13" t="str">
        <f>C31</f>
        <v>Stavinohová Tereza</v>
      </c>
      <c r="Z24" s="40" t="s">
        <v>221</v>
      </c>
      <c r="AA24" s="41" t="s">
        <v>221</v>
      </c>
      <c r="AB24" s="41" t="s">
        <v>219</v>
      </c>
      <c r="AC24" s="41"/>
      <c r="AD24" s="45"/>
      <c r="AE24" s="22">
        <f t="shared" ref="AE24:AE29" si="4">IF(AND(LEN(Z24)&gt;0,MID(Z24,1,1)&lt;&gt;"-"),"1","0")+IF(AND(LEN(AA24)&gt;0,MID(AA24,1,1)&lt;&gt;"-"),"1","0")+IF(AND(LEN(AB24)&gt;0,MID(AB24,1,1)&lt;&gt;"-"),"1","0")+IF(AND(LEN(AC24)&gt;0,MID(AC24,1,1)&lt;&gt;"-"),"1","0")+IF(AND(LEN(AD24)&gt;0,MID(AD24,1,1)&lt;&gt;"-"),"1","0")</f>
        <v>3</v>
      </c>
      <c r="AF24" s="23" t="s">
        <v>7</v>
      </c>
      <c r="AG24" s="24">
        <f t="shared" ref="AG24:AG29" si="5">IF(AND(LEN(Z24)&gt;0,MID(Z24,1,1)="-"),"1","0")+IF(AND(LEN(AA24)&gt;0,MID(AA24,1,1)="-"),"1","0")+IF(AND(LEN(AB24)&gt;0,MID(AB24,1,1)="-"),"1","0")+IF(AND(LEN(AC24)&gt;0,MID(AC24,1,1)="-"),"1","0")+IF(AND(LEN(AD24)&gt;0,MID(AD24,1,1)="-"),"1","0")</f>
        <v>0</v>
      </c>
      <c r="AJ24" s="113">
        <f>A24</f>
        <v>3</v>
      </c>
      <c r="AK24" s="113">
        <f>A30</f>
        <v>22</v>
      </c>
    </row>
    <row r="25" spans="1:37" x14ac:dyDescent="0.3">
      <c r="A25" s="265"/>
      <c r="B25" s="208"/>
      <c r="C25" s="89" t="str">
        <f>IF(A24&gt;0,IF(VLOOKUP(A24,seznam!$A$5:$C$132,2)&gt;0,VLOOKUP(A24,seznam!$A$5:$C$132,2),"------"),"------")</f>
        <v>Kmenta Josef</v>
      </c>
      <c r="D25" s="205"/>
      <c r="E25" s="205"/>
      <c r="F25" s="206"/>
      <c r="G25" s="196"/>
      <c r="H25" s="198"/>
      <c r="I25" s="200"/>
      <c r="J25" s="196"/>
      <c r="K25" s="198"/>
      <c r="L25" s="200"/>
      <c r="M25" s="196"/>
      <c r="N25" s="198"/>
      <c r="O25" s="214"/>
      <c r="P25" s="216"/>
      <c r="Q25" s="198"/>
      <c r="R25" s="200"/>
      <c r="S25" s="210"/>
      <c r="T25" s="212"/>
      <c r="V25" s="7">
        <v>2</v>
      </c>
      <c r="W25" s="11" t="str">
        <f>C27</f>
        <v>Křepelová Kamila</v>
      </c>
      <c r="X25" s="17" t="s">
        <v>10</v>
      </c>
      <c r="Y25" s="14" t="str">
        <f>C29</f>
        <v>Plotzer Robin</v>
      </c>
      <c r="Z25" s="42" t="s">
        <v>227</v>
      </c>
      <c r="AA25" s="39" t="s">
        <v>227</v>
      </c>
      <c r="AB25" s="39" t="s">
        <v>223</v>
      </c>
      <c r="AC25" s="39" t="s">
        <v>231</v>
      </c>
      <c r="AD25" s="46"/>
      <c r="AE25" s="25">
        <f t="shared" si="4"/>
        <v>1</v>
      </c>
      <c r="AF25" s="26" t="s">
        <v>7</v>
      </c>
      <c r="AG25" s="27">
        <f t="shared" si="5"/>
        <v>3</v>
      </c>
      <c r="AJ25" s="113">
        <f>A26</f>
        <v>17</v>
      </c>
      <c r="AK25" s="113">
        <f>A28</f>
        <v>11</v>
      </c>
    </row>
    <row r="26" spans="1:37" x14ac:dyDescent="0.3">
      <c r="A26" s="265">
        <v>17</v>
      </c>
      <c r="B26" s="207">
        <v>2</v>
      </c>
      <c r="C26" s="38" t="str">
        <f>IF(A26&gt;0,IF(VLOOKUP(A26,seznam!$A$5:$C$132,3)&gt;0,VLOOKUP(A26,seznam!$A$5:$C$132,3),"------"),"------")</f>
        <v>STK Zbraslavec</v>
      </c>
      <c r="D26" s="197">
        <f>I24</f>
        <v>0</v>
      </c>
      <c r="E26" s="197" t="str">
        <f>H24</f>
        <v>:</v>
      </c>
      <c r="F26" s="199">
        <f>G24</f>
        <v>3</v>
      </c>
      <c r="G26" s="201"/>
      <c r="H26" s="202"/>
      <c r="I26" s="203"/>
      <c r="J26" s="195">
        <f>AE25</f>
        <v>1</v>
      </c>
      <c r="K26" s="197" t="str">
        <f>AF25</f>
        <v>:</v>
      </c>
      <c r="L26" s="199">
        <f>AG25</f>
        <v>3</v>
      </c>
      <c r="M26" s="195">
        <f>AE28</f>
        <v>3</v>
      </c>
      <c r="N26" s="197" t="str">
        <f>AF28</f>
        <v>:</v>
      </c>
      <c r="O26" s="213">
        <f>AG28</f>
        <v>0</v>
      </c>
      <c r="P26" s="215">
        <f>D26+J26+M26</f>
        <v>4</v>
      </c>
      <c r="Q26" s="197" t="s">
        <v>7</v>
      </c>
      <c r="R26" s="199">
        <f>F26+L26+O26</f>
        <v>6</v>
      </c>
      <c r="S26" s="209">
        <f>IF(D26&gt;F26,2,IF(AND(D26&lt;F26,E26=":"),1,0))+IF(J26&gt;L26,2,IF(AND(J26&lt;L26,K26=":"),1,0))+IF(M26&gt;O26,2,IF(AND(M26&lt;O26,N26=":"),1,0))</f>
        <v>4</v>
      </c>
      <c r="T26" s="211" t="s">
        <v>245</v>
      </c>
      <c r="V26" s="7">
        <v>3</v>
      </c>
      <c r="W26" s="11" t="str">
        <f>C31</f>
        <v>Stavinohová Tereza</v>
      </c>
      <c r="X26" s="18" t="s">
        <v>10</v>
      </c>
      <c r="Y26" s="14" t="str">
        <f>C29</f>
        <v>Plotzer Robin</v>
      </c>
      <c r="Z26" s="42" t="s">
        <v>235</v>
      </c>
      <c r="AA26" s="39" t="s">
        <v>229</v>
      </c>
      <c r="AB26" s="39" t="s">
        <v>236</v>
      </c>
      <c r="AC26" s="39"/>
      <c r="AD26" s="46"/>
      <c r="AE26" s="25">
        <f t="shared" si="4"/>
        <v>0</v>
      </c>
      <c r="AF26" s="26" t="s">
        <v>7</v>
      </c>
      <c r="AG26" s="27">
        <f t="shared" si="5"/>
        <v>3</v>
      </c>
      <c r="AJ26" s="113">
        <f>A30</f>
        <v>22</v>
      </c>
      <c r="AK26" s="113">
        <f>A28</f>
        <v>11</v>
      </c>
    </row>
    <row r="27" spans="1:37" x14ac:dyDescent="0.3">
      <c r="A27" s="265"/>
      <c r="B27" s="208"/>
      <c r="C27" s="35" t="str">
        <f>IF(A26&gt;0,IF(VLOOKUP(A26,seznam!$A$5:$C$132,2)&gt;0,VLOOKUP(A26,seznam!$A$5:$C$132,2),"------"),"------")</f>
        <v>Křepelová Kamila</v>
      </c>
      <c r="D27" s="198"/>
      <c r="E27" s="198"/>
      <c r="F27" s="200"/>
      <c r="G27" s="204"/>
      <c r="H27" s="205"/>
      <c r="I27" s="206"/>
      <c r="J27" s="196"/>
      <c r="K27" s="198"/>
      <c r="L27" s="200"/>
      <c r="M27" s="196"/>
      <c r="N27" s="198"/>
      <c r="O27" s="214"/>
      <c r="P27" s="236"/>
      <c r="Q27" s="234"/>
      <c r="R27" s="235"/>
      <c r="S27" s="210"/>
      <c r="T27" s="212"/>
      <c r="V27" s="7">
        <v>4</v>
      </c>
      <c r="W27" s="11" t="str">
        <f>C25</f>
        <v>Kmenta Josef</v>
      </c>
      <c r="X27" s="17" t="s">
        <v>10</v>
      </c>
      <c r="Y27" s="14" t="str">
        <f>C27</f>
        <v>Křepelová Kamila</v>
      </c>
      <c r="Z27" s="42" t="s">
        <v>223</v>
      </c>
      <c r="AA27" s="39" t="s">
        <v>222</v>
      </c>
      <c r="AB27" s="39" t="s">
        <v>222</v>
      </c>
      <c r="AC27" s="39"/>
      <c r="AD27" s="46"/>
      <c r="AE27" s="25">
        <f t="shared" si="4"/>
        <v>3</v>
      </c>
      <c r="AF27" s="26" t="s">
        <v>7</v>
      </c>
      <c r="AG27" s="27">
        <f t="shared" si="5"/>
        <v>0</v>
      </c>
      <c r="AJ27" s="113">
        <f>A24</f>
        <v>3</v>
      </c>
      <c r="AK27" s="113">
        <f>A26</f>
        <v>17</v>
      </c>
    </row>
    <row r="28" spans="1:37" x14ac:dyDescent="0.3">
      <c r="A28" s="265">
        <v>11</v>
      </c>
      <c r="B28" s="207">
        <v>3</v>
      </c>
      <c r="C28" s="38" t="str">
        <f>IF(A28&gt;0,IF(VLOOKUP(A28,seznam!$A$5:$C$132,3)&gt;0,VLOOKUP(A28,seznam!$A$5:$C$132,3),"------"),"------")</f>
        <v>MK Řeznovice</v>
      </c>
      <c r="D28" s="197">
        <f>L24</f>
        <v>0</v>
      </c>
      <c r="E28" s="197" t="str">
        <f>K24</f>
        <v>:</v>
      </c>
      <c r="F28" s="199">
        <f>J24</f>
        <v>3</v>
      </c>
      <c r="G28" s="195">
        <f>L26</f>
        <v>3</v>
      </c>
      <c r="H28" s="197" t="str">
        <f>K26</f>
        <v>:</v>
      </c>
      <c r="I28" s="199">
        <f>J26</f>
        <v>1</v>
      </c>
      <c r="J28" s="201"/>
      <c r="K28" s="202"/>
      <c r="L28" s="203"/>
      <c r="M28" s="195">
        <f>AG26</f>
        <v>3</v>
      </c>
      <c r="N28" s="197" t="str">
        <f>AF26</f>
        <v>:</v>
      </c>
      <c r="O28" s="213">
        <f>AE26</f>
        <v>0</v>
      </c>
      <c r="P28" s="215">
        <f>D28+G28+M28</f>
        <v>6</v>
      </c>
      <c r="Q28" s="197" t="s">
        <v>7</v>
      </c>
      <c r="R28" s="199">
        <f>F28+I28+O28</f>
        <v>4</v>
      </c>
      <c r="S28" s="209">
        <f>IF(D28&gt;F28,2,IF(AND(D28&lt;F28,E28=":"),1,0))+IF(G28&gt;I28,2,IF(AND(G28&lt;I28,H28=":"),1,0))+IF(M28&gt;O28,2,IF(AND(M28&lt;O28,N28=":"),1,0))</f>
        <v>5</v>
      </c>
      <c r="T28" s="211" t="s">
        <v>244</v>
      </c>
      <c r="V28" s="7">
        <v>5</v>
      </c>
      <c r="W28" s="11" t="str">
        <f>C27</f>
        <v>Křepelová Kamila</v>
      </c>
      <c r="X28" s="17" t="s">
        <v>10</v>
      </c>
      <c r="Y28" s="14" t="str">
        <f>C31</f>
        <v>Stavinohová Tereza</v>
      </c>
      <c r="Z28" s="42" t="s">
        <v>223</v>
      </c>
      <c r="AA28" s="39" t="s">
        <v>220</v>
      </c>
      <c r="AB28" s="39" t="s">
        <v>224</v>
      </c>
      <c r="AC28" s="39"/>
      <c r="AD28" s="46"/>
      <c r="AE28" s="25">
        <f t="shared" si="4"/>
        <v>3</v>
      </c>
      <c r="AF28" s="26" t="s">
        <v>7</v>
      </c>
      <c r="AG28" s="27">
        <f t="shared" si="5"/>
        <v>0</v>
      </c>
      <c r="AJ28" s="113">
        <f>A26</f>
        <v>17</v>
      </c>
      <c r="AK28" s="113">
        <f>A30</f>
        <v>22</v>
      </c>
    </row>
    <row r="29" spans="1:37" ht="13.5" thickBot="1" x14ac:dyDescent="0.35">
      <c r="A29" s="265"/>
      <c r="B29" s="208"/>
      <c r="C29" s="35" t="str">
        <f>IF(A28&gt;0,IF(VLOOKUP(A28,seznam!$A$5:$C$132,2)&gt;0,VLOOKUP(A28,seznam!$A$5:$C$132,2),"------"),"------")</f>
        <v>Plotzer Robin</v>
      </c>
      <c r="D29" s="198"/>
      <c r="E29" s="198"/>
      <c r="F29" s="200"/>
      <c r="G29" s="196"/>
      <c r="H29" s="198"/>
      <c r="I29" s="200"/>
      <c r="J29" s="204"/>
      <c r="K29" s="205"/>
      <c r="L29" s="206"/>
      <c r="M29" s="196"/>
      <c r="N29" s="198"/>
      <c r="O29" s="214"/>
      <c r="P29" s="216"/>
      <c r="Q29" s="198"/>
      <c r="R29" s="200"/>
      <c r="S29" s="210"/>
      <c r="T29" s="212"/>
      <c r="V29" s="8">
        <v>6</v>
      </c>
      <c r="W29" s="12" t="str">
        <f>C29</f>
        <v>Plotzer Robin</v>
      </c>
      <c r="X29" s="19" t="s">
        <v>10</v>
      </c>
      <c r="Y29" s="15" t="str">
        <f>C25</f>
        <v>Kmenta Josef</v>
      </c>
      <c r="Z29" s="43" t="s">
        <v>228</v>
      </c>
      <c r="AA29" s="44" t="s">
        <v>228</v>
      </c>
      <c r="AB29" s="44" t="s">
        <v>227</v>
      </c>
      <c r="AC29" s="44"/>
      <c r="AD29" s="47"/>
      <c r="AE29" s="28">
        <f t="shared" si="4"/>
        <v>0</v>
      </c>
      <c r="AF29" s="29" t="s">
        <v>7</v>
      </c>
      <c r="AG29" s="30">
        <f t="shared" si="5"/>
        <v>3</v>
      </c>
      <c r="AJ29" s="113">
        <f>A28</f>
        <v>11</v>
      </c>
      <c r="AK29" s="113">
        <f>A24</f>
        <v>3</v>
      </c>
    </row>
    <row r="30" spans="1:37" x14ac:dyDescent="0.3">
      <c r="A30" s="265">
        <v>22</v>
      </c>
      <c r="B30" s="207">
        <v>4</v>
      </c>
      <c r="C30" s="38" t="str">
        <f>IF(A30&gt;0,IF(VLOOKUP(A30,seznam!$A$5:$C$132,3)&gt;0,VLOOKUP(A30,seznam!$A$5:$C$132,3),"------"),"------")</f>
        <v>KST FOSFA LVA</v>
      </c>
      <c r="D30" s="197">
        <f>O24</f>
        <v>0</v>
      </c>
      <c r="E30" s="197" t="str">
        <f>N24</f>
        <v>:</v>
      </c>
      <c r="F30" s="199">
        <f>M24</f>
        <v>3</v>
      </c>
      <c r="G30" s="195">
        <f>O26</f>
        <v>0</v>
      </c>
      <c r="H30" s="197" t="str">
        <f>N26</f>
        <v>:</v>
      </c>
      <c r="I30" s="199">
        <f>M26</f>
        <v>3</v>
      </c>
      <c r="J30" s="195">
        <f>O28</f>
        <v>0</v>
      </c>
      <c r="K30" s="197" t="str">
        <f>N28</f>
        <v>:</v>
      </c>
      <c r="L30" s="199">
        <f>M28</f>
        <v>3</v>
      </c>
      <c r="M30" s="201"/>
      <c r="N30" s="202"/>
      <c r="O30" s="223"/>
      <c r="P30" s="215">
        <f>D30+G30+J30</f>
        <v>0</v>
      </c>
      <c r="Q30" s="197" t="s">
        <v>7</v>
      </c>
      <c r="R30" s="199">
        <f>F30+I30+L30</f>
        <v>9</v>
      </c>
      <c r="S30" s="209">
        <f>IF(D30&gt;F30,2,IF(AND(D30&lt;F30,E30=":"),1,0))+IF(G30&gt;I30,2,IF(AND(G30&lt;I30,H30=":"),1,0))+IF(J30&gt;L30,2,IF(AND(J30&lt;L30,K30=":"),1,0))</f>
        <v>3</v>
      </c>
      <c r="T30" s="211" t="s">
        <v>246</v>
      </c>
    </row>
    <row r="31" spans="1:37" ht="13.5" thickBot="1" x14ac:dyDescent="0.35">
      <c r="A31" s="266"/>
      <c r="B31" s="220"/>
      <c r="C31" s="36" t="str">
        <f>IF(A30&gt;0,IF(VLOOKUP(A30,seznam!$A$5:$C$132,2)&gt;0,VLOOKUP(A30,seznam!$A$5:$C$132,2),"------"),"------")</f>
        <v>Stavinohová Tereza</v>
      </c>
      <c r="D31" s="218"/>
      <c r="E31" s="218"/>
      <c r="F31" s="219"/>
      <c r="G31" s="217"/>
      <c r="H31" s="218"/>
      <c r="I31" s="219"/>
      <c r="J31" s="217"/>
      <c r="K31" s="218"/>
      <c r="L31" s="219"/>
      <c r="M31" s="224"/>
      <c r="N31" s="225"/>
      <c r="O31" s="226"/>
      <c r="P31" s="227"/>
      <c r="Q31" s="218"/>
      <c r="R31" s="219"/>
      <c r="S31" s="221"/>
      <c r="T31" s="222"/>
    </row>
    <row r="32" spans="1:37" ht="13.5" thickBot="1" x14ac:dyDescent="0.35"/>
    <row r="33" spans="1:37" ht="13.5" thickBot="1" x14ac:dyDescent="0.35">
      <c r="A33" s="90" t="s">
        <v>2</v>
      </c>
      <c r="B33" s="237" t="s">
        <v>13</v>
      </c>
      <c r="C33" s="238"/>
      <c r="D33" s="239">
        <v>1</v>
      </c>
      <c r="E33" s="240"/>
      <c r="F33" s="241"/>
      <c r="G33" s="242">
        <v>2</v>
      </c>
      <c r="H33" s="240"/>
      <c r="I33" s="241"/>
      <c r="J33" s="242">
        <v>3</v>
      </c>
      <c r="K33" s="240"/>
      <c r="L33" s="241"/>
      <c r="M33" s="242">
        <v>4</v>
      </c>
      <c r="N33" s="240"/>
      <c r="O33" s="243"/>
      <c r="P33" s="239" t="s">
        <v>4</v>
      </c>
      <c r="Q33" s="244"/>
      <c r="R33" s="245"/>
      <c r="S33" s="5" t="s">
        <v>5</v>
      </c>
      <c r="T33" s="4" t="s">
        <v>6</v>
      </c>
    </row>
    <row r="34" spans="1:37" x14ac:dyDescent="0.3">
      <c r="A34" s="264">
        <v>4</v>
      </c>
      <c r="B34" s="246">
        <v>1</v>
      </c>
      <c r="C34" s="37" t="str">
        <f>IF(A34&gt;0,IF(VLOOKUP(A34,seznam!$A$5:$C$132,3)&gt;0,VLOOKUP(A34,seznam!$A$5:$C$132,3),"------"),"------")</f>
        <v>KST Blansko</v>
      </c>
      <c r="D34" s="247"/>
      <c r="E34" s="248"/>
      <c r="F34" s="249"/>
      <c r="G34" s="230">
        <f>AE37</f>
        <v>3</v>
      </c>
      <c r="H34" s="231" t="str">
        <f>AF37</f>
        <v>:</v>
      </c>
      <c r="I34" s="250">
        <f>AG37</f>
        <v>0</v>
      </c>
      <c r="J34" s="230">
        <f>AG39</f>
        <v>1</v>
      </c>
      <c r="K34" s="231" t="str">
        <f>AF39</f>
        <v>:</v>
      </c>
      <c r="L34" s="250">
        <f>AE39</f>
        <v>3</v>
      </c>
      <c r="M34" s="230">
        <f>AE34</f>
        <v>3</v>
      </c>
      <c r="N34" s="231" t="str">
        <f>AF34</f>
        <v>:</v>
      </c>
      <c r="O34" s="232">
        <f>AG34</f>
        <v>1</v>
      </c>
      <c r="P34" s="233">
        <f>G34+J34+M34</f>
        <v>7</v>
      </c>
      <c r="Q34" s="231" t="s">
        <v>7</v>
      </c>
      <c r="R34" s="250">
        <f>I34+L34+O34</f>
        <v>4</v>
      </c>
      <c r="S34" s="228">
        <f>IF(G34&gt;I34,2,IF(AND(G34&lt;I34,H34=":"),1,0))+IF(J34&gt;L34,2,IF(AND(J34&lt;L34,K34=":"),1,0))+IF(M34&gt;O34,2,IF(AND(M34&lt;O34,N34=":"),1,0))</f>
        <v>5</v>
      </c>
      <c r="T34" s="229" t="s">
        <v>244</v>
      </c>
      <c r="V34" s="6">
        <v>1</v>
      </c>
      <c r="W34" s="10" t="str">
        <f>C35</f>
        <v>Pilitowská Ela</v>
      </c>
      <c r="X34" s="16" t="s">
        <v>10</v>
      </c>
      <c r="Y34" s="13" t="str">
        <f>C41</f>
        <v>Trcala Dan</v>
      </c>
      <c r="Z34" s="40" t="s">
        <v>225</v>
      </c>
      <c r="AA34" s="41" t="s">
        <v>223</v>
      </c>
      <c r="AB34" s="41" t="s">
        <v>224</v>
      </c>
      <c r="AC34" s="41" t="s">
        <v>226</v>
      </c>
      <c r="AD34" s="45"/>
      <c r="AE34" s="22">
        <f t="shared" ref="AE34:AE39" si="6">IF(AND(LEN(Z34)&gt;0,MID(Z34,1,1)&lt;&gt;"-"),"1","0")+IF(AND(LEN(AA34)&gt;0,MID(AA34,1,1)&lt;&gt;"-"),"1","0")+IF(AND(LEN(AB34)&gt;0,MID(AB34,1,1)&lt;&gt;"-"),"1","0")+IF(AND(LEN(AC34)&gt;0,MID(AC34,1,1)&lt;&gt;"-"),"1","0")+IF(AND(LEN(AD34)&gt;0,MID(AD34,1,1)&lt;&gt;"-"),"1","0")</f>
        <v>3</v>
      </c>
      <c r="AF34" s="23" t="s">
        <v>7</v>
      </c>
      <c r="AG34" s="24">
        <f t="shared" ref="AG34:AG39" si="7">IF(AND(LEN(Z34)&gt;0,MID(Z34,1,1)="-"),"1","0")+IF(AND(LEN(AA34)&gt;0,MID(AA34,1,1)="-"),"1","0")+IF(AND(LEN(AB34)&gt;0,MID(AB34,1,1)="-"),"1","0")+IF(AND(LEN(AC34)&gt;0,MID(AC34,1,1)="-"),"1","0")+IF(AND(LEN(AD34)&gt;0,MID(AD34,1,1)="-"),"1","0")</f>
        <v>1</v>
      </c>
      <c r="AJ34" s="113">
        <f>A34</f>
        <v>4</v>
      </c>
      <c r="AK34" s="113">
        <f>A40</f>
        <v>21</v>
      </c>
    </row>
    <row r="35" spans="1:37" x14ac:dyDescent="0.3">
      <c r="A35" s="265"/>
      <c r="B35" s="208"/>
      <c r="C35" s="89" t="str">
        <f>IF(A34&gt;0,IF(VLOOKUP(A34,seznam!$A$5:$C$132,2)&gt;0,VLOOKUP(A34,seznam!$A$5:$C$132,2),"------"),"------")</f>
        <v>Pilitowská Ela</v>
      </c>
      <c r="D35" s="205"/>
      <c r="E35" s="205"/>
      <c r="F35" s="206"/>
      <c r="G35" s="196"/>
      <c r="H35" s="198"/>
      <c r="I35" s="200"/>
      <c r="J35" s="196"/>
      <c r="K35" s="198"/>
      <c r="L35" s="200"/>
      <c r="M35" s="196"/>
      <c r="N35" s="198"/>
      <c r="O35" s="214"/>
      <c r="P35" s="216"/>
      <c r="Q35" s="198"/>
      <c r="R35" s="200"/>
      <c r="S35" s="210"/>
      <c r="T35" s="212"/>
      <c r="V35" s="7">
        <v>2</v>
      </c>
      <c r="W35" s="11" t="str">
        <f>C37</f>
        <v>Maradová Eliška</v>
      </c>
      <c r="X35" s="17" t="s">
        <v>10</v>
      </c>
      <c r="Y35" s="14" t="str">
        <f>C39</f>
        <v>Klašková Alžběta</v>
      </c>
      <c r="Z35" s="42" t="s">
        <v>227</v>
      </c>
      <c r="AA35" s="39" t="s">
        <v>232</v>
      </c>
      <c r="AB35" s="39" t="s">
        <v>225</v>
      </c>
      <c r="AC35" s="39"/>
      <c r="AD35" s="46"/>
      <c r="AE35" s="25">
        <f t="shared" si="6"/>
        <v>0</v>
      </c>
      <c r="AF35" s="26" t="s">
        <v>7</v>
      </c>
      <c r="AG35" s="27">
        <f t="shared" si="7"/>
        <v>3</v>
      </c>
      <c r="AJ35" s="113">
        <f>A36</f>
        <v>16</v>
      </c>
      <c r="AK35" s="113">
        <f>A38</f>
        <v>9</v>
      </c>
    </row>
    <row r="36" spans="1:37" x14ac:dyDescent="0.3">
      <c r="A36" s="265">
        <v>16</v>
      </c>
      <c r="B36" s="207">
        <v>2</v>
      </c>
      <c r="C36" s="38" t="str">
        <f>IF(A36&gt;0,IF(VLOOKUP(A36,seznam!$A$5:$C$132,3)&gt;0,VLOOKUP(A36,seznam!$A$5:$C$132,3),"------"),"------")</f>
        <v>MS Brno</v>
      </c>
      <c r="D36" s="197">
        <f>I34</f>
        <v>0</v>
      </c>
      <c r="E36" s="197" t="str">
        <f>H34</f>
        <v>:</v>
      </c>
      <c r="F36" s="199">
        <f>G34</f>
        <v>3</v>
      </c>
      <c r="G36" s="201"/>
      <c r="H36" s="202"/>
      <c r="I36" s="203"/>
      <c r="J36" s="195">
        <f>AE35</f>
        <v>0</v>
      </c>
      <c r="K36" s="197" t="str">
        <f>AF35</f>
        <v>:</v>
      </c>
      <c r="L36" s="199">
        <f>AG35</f>
        <v>3</v>
      </c>
      <c r="M36" s="195">
        <f>AE38</f>
        <v>3</v>
      </c>
      <c r="N36" s="197" t="str">
        <f>AF38</f>
        <v>:</v>
      </c>
      <c r="O36" s="213">
        <f>AG38</f>
        <v>0</v>
      </c>
      <c r="P36" s="215">
        <f>D36+J36+M36</f>
        <v>3</v>
      </c>
      <c r="Q36" s="197" t="s">
        <v>7</v>
      </c>
      <c r="R36" s="199">
        <f>F36+L36+O36</f>
        <v>6</v>
      </c>
      <c r="S36" s="209">
        <f>IF(D36&gt;F36,2,IF(AND(D36&lt;F36,E36=":"),1,0))+IF(J36&gt;L36,2,IF(AND(J36&lt;L36,K36=":"),1,0))+IF(M36&gt;O36,2,IF(AND(M36&lt;O36,N36=":"),1,0))</f>
        <v>4</v>
      </c>
      <c r="T36" s="211" t="s">
        <v>245</v>
      </c>
      <c r="V36" s="7">
        <v>3</v>
      </c>
      <c r="W36" s="11" t="str">
        <f>C41</f>
        <v>Trcala Dan</v>
      </c>
      <c r="X36" s="18" t="s">
        <v>10</v>
      </c>
      <c r="Y36" s="14" t="str">
        <f>C39</f>
        <v>Klašková Alžběta</v>
      </c>
      <c r="Z36" s="42" t="s">
        <v>227</v>
      </c>
      <c r="AA36" s="39" t="s">
        <v>225</v>
      </c>
      <c r="AB36" s="39" t="s">
        <v>238</v>
      </c>
      <c r="AC36" s="39" t="s">
        <v>235</v>
      </c>
      <c r="AD36" s="46"/>
      <c r="AE36" s="25">
        <f t="shared" si="6"/>
        <v>1</v>
      </c>
      <c r="AF36" s="26" t="s">
        <v>7</v>
      </c>
      <c r="AG36" s="27">
        <f t="shared" si="7"/>
        <v>3</v>
      </c>
      <c r="AJ36" s="113">
        <f>A40</f>
        <v>21</v>
      </c>
      <c r="AK36" s="113">
        <f>A38</f>
        <v>9</v>
      </c>
    </row>
    <row r="37" spans="1:37" x14ac:dyDescent="0.3">
      <c r="A37" s="265"/>
      <c r="B37" s="208"/>
      <c r="C37" s="35" t="str">
        <f>IF(A36&gt;0,IF(VLOOKUP(A36,seznam!$A$5:$C$132,2)&gt;0,VLOOKUP(A36,seznam!$A$5:$C$132,2),"------"),"------")</f>
        <v>Maradová Eliška</v>
      </c>
      <c r="D37" s="198"/>
      <c r="E37" s="198"/>
      <c r="F37" s="200"/>
      <c r="G37" s="204"/>
      <c r="H37" s="205"/>
      <c r="I37" s="206"/>
      <c r="J37" s="196"/>
      <c r="K37" s="198"/>
      <c r="L37" s="200"/>
      <c r="M37" s="196"/>
      <c r="N37" s="198"/>
      <c r="O37" s="214"/>
      <c r="P37" s="236"/>
      <c r="Q37" s="234"/>
      <c r="R37" s="235"/>
      <c r="S37" s="210"/>
      <c r="T37" s="212"/>
      <c r="V37" s="7">
        <v>4</v>
      </c>
      <c r="W37" s="11" t="str">
        <f>C35</f>
        <v>Pilitowská Ela</v>
      </c>
      <c r="X37" s="17" t="s">
        <v>10</v>
      </c>
      <c r="Y37" s="14" t="str">
        <f>C37</f>
        <v>Maradová Eliška</v>
      </c>
      <c r="Z37" s="42" t="s">
        <v>239</v>
      </c>
      <c r="AA37" s="39" t="s">
        <v>224</v>
      </c>
      <c r="AB37" s="39" t="s">
        <v>224</v>
      </c>
      <c r="AC37" s="39"/>
      <c r="AD37" s="46"/>
      <c r="AE37" s="25">
        <f t="shared" si="6"/>
        <v>3</v>
      </c>
      <c r="AF37" s="26" t="s">
        <v>7</v>
      </c>
      <c r="AG37" s="27">
        <f t="shared" si="7"/>
        <v>0</v>
      </c>
      <c r="AJ37" s="113">
        <f>A34</f>
        <v>4</v>
      </c>
      <c r="AK37" s="113">
        <f>A36</f>
        <v>16</v>
      </c>
    </row>
    <row r="38" spans="1:37" x14ac:dyDescent="0.3">
      <c r="A38" s="265">
        <v>9</v>
      </c>
      <c r="B38" s="207">
        <v>3</v>
      </c>
      <c r="C38" s="38" t="str">
        <f>IF(A38&gt;0,IF(VLOOKUP(A38,seznam!$A$5:$C$132,3)&gt;0,VLOOKUP(A38,seznam!$A$5:$C$132,3),"------"),"------")</f>
        <v>KST FOSFA LVA</v>
      </c>
      <c r="D38" s="197">
        <f>L34</f>
        <v>3</v>
      </c>
      <c r="E38" s="197" t="str">
        <f>K34</f>
        <v>:</v>
      </c>
      <c r="F38" s="199">
        <f>J34</f>
        <v>1</v>
      </c>
      <c r="G38" s="195">
        <f>L36</f>
        <v>3</v>
      </c>
      <c r="H38" s="197" t="str">
        <f>K36</f>
        <v>:</v>
      </c>
      <c r="I38" s="199">
        <f>J36</f>
        <v>0</v>
      </c>
      <c r="J38" s="201"/>
      <c r="K38" s="202"/>
      <c r="L38" s="203"/>
      <c r="M38" s="195">
        <f>AG36</f>
        <v>3</v>
      </c>
      <c r="N38" s="197" t="str">
        <f>AF36</f>
        <v>:</v>
      </c>
      <c r="O38" s="213">
        <f>AE36</f>
        <v>1</v>
      </c>
      <c r="P38" s="215">
        <f>D38+G38+M38</f>
        <v>9</v>
      </c>
      <c r="Q38" s="197" t="s">
        <v>7</v>
      </c>
      <c r="R38" s="199">
        <f>F38+I38+O38</f>
        <v>2</v>
      </c>
      <c r="S38" s="209">
        <f>IF(D38&gt;F38,2,IF(AND(D38&lt;F38,E38=":"),1,0))+IF(G38&gt;I38,2,IF(AND(G38&lt;I38,H38=":"),1,0))+IF(M38&gt;O38,2,IF(AND(M38&lt;O38,N38=":"),1,0))</f>
        <v>6</v>
      </c>
      <c r="T38" s="211" t="s">
        <v>243</v>
      </c>
      <c r="V38" s="7">
        <v>5</v>
      </c>
      <c r="W38" s="11" t="str">
        <f>C37</f>
        <v>Maradová Eliška</v>
      </c>
      <c r="X38" s="17" t="s">
        <v>10</v>
      </c>
      <c r="Y38" s="14" t="str">
        <f>C41</f>
        <v>Trcala Dan</v>
      </c>
      <c r="Z38" s="42" t="s">
        <v>219</v>
      </c>
      <c r="AA38" s="39" t="s">
        <v>233</v>
      </c>
      <c r="AB38" s="39" t="s">
        <v>222</v>
      </c>
      <c r="AC38" s="39"/>
      <c r="AD38" s="46"/>
      <c r="AE38" s="25">
        <f t="shared" si="6"/>
        <v>3</v>
      </c>
      <c r="AF38" s="26" t="s">
        <v>7</v>
      </c>
      <c r="AG38" s="27">
        <f t="shared" si="7"/>
        <v>0</v>
      </c>
      <c r="AJ38" s="113">
        <f>A36</f>
        <v>16</v>
      </c>
      <c r="AK38" s="113">
        <f>A40</f>
        <v>21</v>
      </c>
    </row>
    <row r="39" spans="1:37" ht="13.5" thickBot="1" x14ac:dyDescent="0.35">
      <c r="A39" s="265"/>
      <c r="B39" s="208"/>
      <c r="C39" s="35" t="str">
        <f>IF(A38&gt;0,IF(VLOOKUP(A38,seznam!$A$5:$C$132,2)&gt;0,VLOOKUP(A38,seznam!$A$5:$C$132,2),"------"),"------")</f>
        <v>Klašková Alžběta</v>
      </c>
      <c r="D39" s="198"/>
      <c r="E39" s="198"/>
      <c r="F39" s="200"/>
      <c r="G39" s="196"/>
      <c r="H39" s="198"/>
      <c r="I39" s="200"/>
      <c r="J39" s="204"/>
      <c r="K39" s="205"/>
      <c r="L39" s="206"/>
      <c r="M39" s="196"/>
      <c r="N39" s="198"/>
      <c r="O39" s="214"/>
      <c r="P39" s="216"/>
      <c r="Q39" s="198"/>
      <c r="R39" s="200"/>
      <c r="S39" s="210"/>
      <c r="T39" s="212"/>
      <c r="V39" s="8">
        <v>6</v>
      </c>
      <c r="W39" s="12" t="str">
        <f>C39</f>
        <v>Klašková Alžběta</v>
      </c>
      <c r="X39" s="19" t="s">
        <v>10</v>
      </c>
      <c r="Y39" s="15" t="str">
        <f>C35</f>
        <v>Pilitowská Ela</v>
      </c>
      <c r="Z39" s="43" t="s">
        <v>233</v>
      </c>
      <c r="AA39" s="44" t="s">
        <v>248</v>
      </c>
      <c r="AB39" s="44" t="s">
        <v>240</v>
      </c>
      <c r="AC39" s="44" t="s">
        <v>233</v>
      </c>
      <c r="AD39" s="47"/>
      <c r="AE39" s="28">
        <f t="shared" si="6"/>
        <v>3</v>
      </c>
      <c r="AF39" s="29" t="s">
        <v>7</v>
      </c>
      <c r="AG39" s="30">
        <f t="shared" si="7"/>
        <v>1</v>
      </c>
      <c r="AJ39" s="113">
        <f>A38</f>
        <v>9</v>
      </c>
      <c r="AK39" s="113">
        <f>A34</f>
        <v>4</v>
      </c>
    </row>
    <row r="40" spans="1:37" x14ac:dyDescent="0.3">
      <c r="A40" s="265">
        <v>21</v>
      </c>
      <c r="B40" s="207">
        <v>4</v>
      </c>
      <c r="C40" s="38" t="str">
        <f>IF(A40&gt;0,IF(VLOOKUP(A40,seznam!$A$5:$C$132,3)&gt;0,VLOOKUP(A40,seznam!$A$5:$C$132,3),"------"),"------")</f>
        <v>Sokol Vracov</v>
      </c>
      <c r="D40" s="197">
        <f>O34</f>
        <v>1</v>
      </c>
      <c r="E40" s="197" t="str">
        <f>N34</f>
        <v>:</v>
      </c>
      <c r="F40" s="199">
        <f>M34</f>
        <v>3</v>
      </c>
      <c r="G40" s="195">
        <f>O36</f>
        <v>0</v>
      </c>
      <c r="H40" s="197" t="str">
        <f>N36</f>
        <v>:</v>
      </c>
      <c r="I40" s="199">
        <f>M36</f>
        <v>3</v>
      </c>
      <c r="J40" s="195">
        <f>O38</f>
        <v>1</v>
      </c>
      <c r="K40" s="197" t="str">
        <f>N38</f>
        <v>:</v>
      </c>
      <c r="L40" s="199">
        <f>M38</f>
        <v>3</v>
      </c>
      <c r="M40" s="201"/>
      <c r="N40" s="202"/>
      <c r="O40" s="223"/>
      <c r="P40" s="215">
        <f>D40+G40+J40</f>
        <v>2</v>
      </c>
      <c r="Q40" s="197" t="s">
        <v>7</v>
      </c>
      <c r="R40" s="199">
        <f>F40+I40+L40</f>
        <v>9</v>
      </c>
      <c r="S40" s="209">
        <f>IF(D40&gt;F40,2,IF(AND(D40&lt;F40,E40=":"),1,0))+IF(G40&gt;I40,2,IF(AND(G40&lt;I40,H40=":"),1,0))+IF(J40&gt;L40,2,IF(AND(J40&lt;L40,K40=":"),1,0))</f>
        <v>3</v>
      </c>
      <c r="T40" s="211" t="s">
        <v>246</v>
      </c>
    </row>
    <row r="41" spans="1:37" ht="13.5" thickBot="1" x14ac:dyDescent="0.35">
      <c r="A41" s="266"/>
      <c r="B41" s="220"/>
      <c r="C41" s="36" t="str">
        <f>IF(A40&gt;0,IF(VLOOKUP(A40,seznam!$A$5:$C$132,2)&gt;0,VLOOKUP(A40,seznam!$A$5:$C$132,2),"------"),"------")</f>
        <v>Trcala Dan</v>
      </c>
      <c r="D41" s="218"/>
      <c r="E41" s="218"/>
      <c r="F41" s="219"/>
      <c r="G41" s="217"/>
      <c r="H41" s="218"/>
      <c r="I41" s="219"/>
      <c r="J41" s="217"/>
      <c r="K41" s="218"/>
      <c r="L41" s="219"/>
      <c r="M41" s="224"/>
      <c r="N41" s="225"/>
      <c r="O41" s="226"/>
      <c r="P41" s="227"/>
      <c r="Q41" s="218"/>
      <c r="R41" s="219"/>
      <c r="S41" s="221"/>
      <c r="T41" s="222"/>
    </row>
    <row r="43" spans="1:37" ht="40" customHeight="1" x14ac:dyDescent="0.3">
      <c r="B43" s="251" t="e">
        <f ca="1">B1</f>
        <v>#NAME?</v>
      </c>
      <c r="C43" s="252"/>
      <c r="D43" s="252"/>
      <c r="E43" s="252"/>
      <c r="F43" s="252"/>
      <c r="G43" s="252"/>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row>
    <row r="44" spans="1:37" ht="13.5" thickBot="1" x14ac:dyDescent="0.35"/>
    <row r="45" spans="1:37" ht="13.5" thickBot="1" x14ac:dyDescent="0.35">
      <c r="A45" s="90" t="s">
        <v>2</v>
      </c>
      <c r="B45" s="237" t="s">
        <v>14</v>
      </c>
      <c r="C45" s="238"/>
      <c r="D45" s="239">
        <v>1</v>
      </c>
      <c r="E45" s="240"/>
      <c r="F45" s="241"/>
      <c r="G45" s="242">
        <v>2</v>
      </c>
      <c r="H45" s="240"/>
      <c r="I45" s="241"/>
      <c r="J45" s="242">
        <v>3</v>
      </c>
      <c r="K45" s="240"/>
      <c r="L45" s="241"/>
      <c r="M45" s="242">
        <v>4</v>
      </c>
      <c r="N45" s="240"/>
      <c r="O45" s="243"/>
      <c r="P45" s="239" t="s">
        <v>4</v>
      </c>
      <c r="Q45" s="244"/>
      <c r="R45" s="245"/>
      <c r="S45" s="5" t="s">
        <v>5</v>
      </c>
      <c r="T45" s="4" t="s">
        <v>6</v>
      </c>
    </row>
    <row r="46" spans="1:37" x14ac:dyDescent="0.3">
      <c r="A46" s="264">
        <v>5</v>
      </c>
      <c r="B46" s="246">
        <v>1</v>
      </c>
      <c r="C46" s="37" t="str">
        <f>IF(A46&gt;0,IF(VLOOKUP(A46,seznam!$A$5:$C$132,3)&gt;0,VLOOKUP(A46,seznam!$A$5:$C$132,3),"------"),"------")</f>
        <v>Vlast Ježov</v>
      </c>
      <c r="D46" s="247"/>
      <c r="E46" s="248"/>
      <c r="F46" s="249"/>
      <c r="G46" s="230">
        <f>AE49</f>
        <v>3</v>
      </c>
      <c r="H46" s="231" t="str">
        <f>AF49</f>
        <v>:</v>
      </c>
      <c r="I46" s="250">
        <f>AG49</f>
        <v>0</v>
      </c>
      <c r="J46" s="230">
        <f>AG51</f>
        <v>3</v>
      </c>
      <c r="K46" s="231" t="str">
        <f>AF51</f>
        <v>:</v>
      </c>
      <c r="L46" s="250">
        <f>AE51</f>
        <v>0</v>
      </c>
      <c r="M46" s="230">
        <f>AE46</f>
        <v>3</v>
      </c>
      <c r="N46" s="231" t="str">
        <f>AF46</f>
        <v>:</v>
      </c>
      <c r="O46" s="232">
        <f>AG46</f>
        <v>0</v>
      </c>
      <c r="P46" s="233">
        <f>G46+J46+M46</f>
        <v>9</v>
      </c>
      <c r="Q46" s="231" t="s">
        <v>7</v>
      </c>
      <c r="R46" s="250">
        <f>I46+L46+O46</f>
        <v>0</v>
      </c>
      <c r="S46" s="228">
        <f>IF(G46&gt;I46,2,IF(AND(G46&lt;I46,H46=":"),1,0))+IF(J46&gt;L46,2,IF(AND(J46&lt;L46,K46=":"),1,0))+IF(M46&gt;O46,2,IF(AND(M46&lt;O46,N46=":"),1,0))</f>
        <v>6</v>
      </c>
      <c r="T46" s="229" t="s">
        <v>243</v>
      </c>
      <c r="V46" s="6">
        <v>1</v>
      </c>
      <c r="W46" s="10" t="str">
        <f>C47</f>
        <v>Straková Adéla</v>
      </c>
      <c r="X46" s="16" t="s">
        <v>10</v>
      </c>
      <c r="Y46" s="13" t="str">
        <f>C53</f>
        <v>Hlávka Jakub</v>
      </c>
      <c r="Z46" s="40" t="s">
        <v>221</v>
      </c>
      <c r="AA46" s="41" t="s">
        <v>220</v>
      </c>
      <c r="AB46" s="41" t="s">
        <v>221</v>
      </c>
      <c r="AC46" s="41"/>
      <c r="AD46" s="45"/>
      <c r="AE46" s="22">
        <f t="shared" ref="AE46:AE51" si="8">IF(AND(LEN(Z46)&gt;0,MID(Z46,1,1)&lt;&gt;"-"),"1","0")+IF(AND(LEN(AA46)&gt;0,MID(AA46,1,1)&lt;&gt;"-"),"1","0")+IF(AND(LEN(AB46)&gt;0,MID(AB46,1,1)&lt;&gt;"-"),"1","0")+IF(AND(LEN(AC46)&gt;0,MID(AC46,1,1)&lt;&gt;"-"),"1","0")+IF(AND(LEN(AD46)&gt;0,MID(AD46,1,1)&lt;&gt;"-"),"1","0")</f>
        <v>3</v>
      </c>
      <c r="AF46" s="23" t="s">
        <v>7</v>
      </c>
      <c r="AG46" s="24">
        <f t="shared" ref="AG46:AG51" si="9">IF(AND(LEN(Z46)&gt;0,MID(Z46,1,1)="-"),"1","0")+IF(AND(LEN(AA46)&gt;0,MID(AA46,1,1)="-"),"1","0")+IF(AND(LEN(AB46)&gt;0,MID(AB46,1,1)="-"),"1","0")+IF(AND(LEN(AC46)&gt;0,MID(AC46,1,1)="-"),"1","0")+IF(AND(LEN(AD46)&gt;0,MID(AD46,1,1)="-"),"1","0")</f>
        <v>0</v>
      </c>
      <c r="AJ46" s="113">
        <f>A46</f>
        <v>5</v>
      </c>
      <c r="AK46" s="113">
        <f>A52</f>
        <v>24</v>
      </c>
    </row>
    <row r="47" spans="1:37" x14ac:dyDescent="0.3">
      <c r="A47" s="265"/>
      <c r="B47" s="208"/>
      <c r="C47" s="89" t="str">
        <f>IF(A46&gt;0,IF(VLOOKUP(A46,seznam!$A$5:$C$132,2)&gt;0,VLOOKUP(A46,seznam!$A$5:$C$132,2),"------"),"------")</f>
        <v>Straková Adéla</v>
      </c>
      <c r="D47" s="205"/>
      <c r="E47" s="205"/>
      <c r="F47" s="206"/>
      <c r="G47" s="196"/>
      <c r="H47" s="198"/>
      <c r="I47" s="200"/>
      <c r="J47" s="196"/>
      <c r="K47" s="198"/>
      <c r="L47" s="200"/>
      <c r="M47" s="196"/>
      <c r="N47" s="198"/>
      <c r="O47" s="214"/>
      <c r="P47" s="216"/>
      <c r="Q47" s="198"/>
      <c r="R47" s="200"/>
      <c r="S47" s="210"/>
      <c r="T47" s="212"/>
      <c r="V47" s="7">
        <v>2</v>
      </c>
      <c r="W47" s="11" t="str">
        <f>C49</f>
        <v>Řezníček Filip</v>
      </c>
      <c r="X47" s="17" t="s">
        <v>10</v>
      </c>
      <c r="Y47" s="14" t="str">
        <f>C51</f>
        <v>Omelka Marek</v>
      </c>
      <c r="Z47" s="42" t="s">
        <v>226</v>
      </c>
      <c r="AA47" s="39" t="s">
        <v>233</v>
      </c>
      <c r="AB47" s="39" t="s">
        <v>233</v>
      </c>
      <c r="AC47" s="39"/>
      <c r="AD47" s="46"/>
      <c r="AE47" s="25">
        <f t="shared" si="8"/>
        <v>3</v>
      </c>
      <c r="AF47" s="26" t="s">
        <v>7</v>
      </c>
      <c r="AG47" s="27">
        <f t="shared" si="9"/>
        <v>0</v>
      </c>
      <c r="AJ47" s="113">
        <f>A48</f>
        <v>15</v>
      </c>
      <c r="AK47" s="113">
        <f>A50</f>
        <v>8</v>
      </c>
    </row>
    <row r="48" spans="1:37" x14ac:dyDescent="0.3">
      <c r="A48" s="265">
        <v>15</v>
      </c>
      <c r="B48" s="207">
        <v>2</v>
      </c>
      <c r="C48" s="38" t="str">
        <f>IF(A48&gt;0,IF(VLOOKUP(A48,seznam!$A$5:$C$132,3)&gt;0,VLOOKUP(A48,seznam!$A$5:$C$132,3),"------"),"------")</f>
        <v>SK Přerov</v>
      </c>
      <c r="D48" s="197">
        <f>I46</f>
        <v>0</v>
      </c>
      <c r="E48" s="197" t="str">
        <f>H46</f>
        <v>:</v>
      </c>
      <c r="F48" s="199">
        <f>G46</f>
        <v>3</v>
      </c>
      <c r="G48" s="201"/>
      <c r="H48" s="202"/>
      <c r="I48" s="203"/>
      <c r="J48" s="195">
        <f>AE47</f>
        <v>3</v>
      </c>
      <c r="K48" s="197" t="str">
        <f>AF47</f>
        <v>:</v>
      </c>
      <c r="L48" s="199">
        <f>AG47</f>
        <v>0</v>
      </c>
      <c r="M48" s="195">
        <f>AE50</f>
        <v>3</v>
      </c>
      <c r="N48" s="197" t="str">
        <f>AF50</f>
        <v>:</v>
      </c>
      <c r="O48" s="213">
        <f>AG50</f>
        <v>0</v>
      </c>
      <c r="P48" s="215">
        <f>D48+J48+M48</f>
        <v>6</v>
      </c>
      <c r="Q48" s="197" t="s">
        <v>7</v>
      </c>
      <c r="R48" s="199">
        <f>F48+L48+O48</f>
        <v>3</v>
      </c>
      <c r="S48" s="209">
        <f>IF(D48&gt;F48,2,IF(AND(D48&lt;F48,E48=":"),1,0))+IF(J48&gt;L48,2,IF(AND(J48&lt;L48,K48=":"),1,0))+IF(M48&gt;O48,2,IF(AND(M48&lt;O48,N48=":"),1,0))</f>
        <v>5</v>
      </c>
      <c r="T48" s="211" t="s">
        <v>244</v>
      </c>
      <c r="V48" s="7">
        <v>3</v>
      </c>
      <c r="W48" s="11" t="str">
        <f>C53</f>
        <v>Hlávka Jakub</v>
      </c>
      <c r="X48" s="18" t="s">
        <v>10</v>
      </c>
      <c r="Y48" s="14" t="str">
        <f>C51</f>
        <v>Omelka Marek</v>
      </c>
      <c r="Z48" s="42" t="s">
        <v>228</v>
      </c>
      <c r="AA48" s="39" t="s">
        <v>225</v>
      </c>
      <c r="AB48" s="39" t="s">
        <v>228</v>
      </c>
      <c r="AC48" s="39"/>
      <c r="AD48" s="46"/>
      <c r="AE48" s="25">
        <f t="shared" si="8"/>
        <v>0</v>
      </c>
      <c r="AF48" s="26" t="s">
        <v>7</v>
      </c>
      <c r="AG48" s="27">
        <f t="shared" si="9"/>
        <v>3</v>
      </c>
      <c r="AJ48" s="113">
        <f>A52</f>
        <v>24</v>
      </c>
      <c r="AK48" s="113">
        <f>A50</f>
        <v>8</v>
      </c>
    </row>
    <row r="49" spans="1:37" x14ac:dyDescent="0.3">
      <c r="A49" s="265"/>
      <c r="B49" s="208"/>
      <c r="C49" s="35" t="str">
        <f>IF(A48&gt;0,IF(VLOOKUP(A48,seznam!$A$5:$C$132,2)&gt;0,VLOOKUP(A48,seznam!$A$5:$C$132,2),"------"),"------")</f>
        <v>Řezníček Filip</v>
      </c>
      <c r="D49" s="198"/>
      <c r="E49" s="198"/>
      <c r="F49" s="200"/>
      <c r="G49" s="204"/>
      <c r="H49" s="205"/>
      <c r="I49" s="206"/>
      <c r="J49" s="196"/>
      <c r="K49" s="198"/>
      <c r="L49" s="200"/>
      <c r="M49" s="196"/>
      <c r="N49" s="198"/>
      <c r="O49" s="214"/>
      <c r="P49" s="236"/>
      <c r="Q49" s="234"/>
      <c r="R49" s="235"/>
      <c r="S49" s="210"/>
      <c r="T49" s="212"/>
      <c r="V49" s="7">
        <v>4</v>
      </c>
      <c r="W49" s="11" t="str">
        <f>C47</f>
        <v>Straková Adéla</v>
      </c>
      <c r="X49" s="17" t="s">
        <v>10</v>
      </c>
      <c r="Y49" s="14" t="str">
        <f>C49</f>
        <v>Řezníček Filip</v>
      </c>
      <c r="Z49" s="42" t="s">
        <v>224</v>
      </c>
      <c r="AA49" s="39" t="s">
        <v>219</v>
      </c>
      <c r="AB49" s="39" t="s">
        <v>233</v>
      </c>
      <c r="AC49" s="39"/>
      <c r="AD49" s="46"/>
      <c r="AE49" s="25">
        <f t="shared" si="8"/>
        <v>3</v>
      </c>
      <c r="AF49" s="26" t="s">
        <v>7</v>
      </c>
      <c r="AG49" s="27">
        <f t="shared" si="9"/>
        <v>0</v>
      </c>
      <c r="AJ49" s="113">
        <f>A46</f>
        <v>5</v>
      </c>
      <c r="AK49" s="113">
        <f>A48</f>
        <v>15</v>
      </c>
    </row>
    <row r="50" spans="1:37" x14ac:dyDescent="0.3">
      <c r="A50" s="265">
        <v>8</v>
      </c>
      <c r="B50" s="207">
        <v>3</v>
      </c>
      <c r="C50" s="38" t="str">
        <f>IF(A50&gt;0,IF(VLOOKUP(A50,seznam!$A$5:$C$132,3)&gt;0,VLOOKUP(A50,seznam!$A$5:$C$132,3),"------"),"------")</f>
        <v>KST FOSFA LVA</v>
      </c>
      <c r="D50" s="197">
        <f>L46</f>
        <v>0</v>
      </c>
      <c r="E50" s="197" t="str">
        <f>K46</f>
        <v>:</v>
      </c>
      <c r="F50" s="199">
        <f>J46</f>
        <v>3</v>
      </c>
      <c r="G50" s="195">
        <f>L48</f>
        <v>0</v>
      </c>
      <c r="H50" s="197" t="str">
        <f>K48</f>
        <v>:</v>
      </c>
      <c r="I50" s="199">
        <f>J48</f>
        <v>3</v>
      </c>
      <c r="J50" s="201"/>
      <c r="K50" s="202"/>
      <c r="L50" s="203"/>
      <c r="M50" s="195">
        <f>AG48</f>
        <v>3</v>
      </c>
      <c r="N50" s="197" t="str">
        <f>AF48</f>
        <v>:</v>
      </c>
      <c r="O50" s="213">
        <f>AE48</f>
        <v>0</v>
      </c>
      <c r="P50" s="215">
        <f>D50+G50+M50</f>
        <v>3</v>
      </c>
      <c r="Q50" s="197" t="s">
        <v>7</v>
      </c>
      <c r="R50" s="199">
        <f>F50+I50+O50</f>
        <v>6</v>
      </c>
      <c r="S50" s="209">
        <f>IF(D50&gt;F50,2,IF(AND(D50&lt;F50,E50=":"),1,0))+IF(G50&gt;I50,2,IF(AND(G50&lt;I50,H50=":"),1,0))+IF(M50&gt;O50,2,IF(AND(M50&lt;O50,N50=":"),1,0))</f>
        <v>4</v>
      </c>
      <c r="T50" s="211" t="s">
        <v>245</v>
      </c>
      <c r="V50" s="7">
        <v>5</v>
      </c>
      <c r="W50" s="11" t="str">
        <f>C49</f>
        <v>Řezníček Filip</v>
      </c>
      <c r="X50" s="17" t="s">
        <v>10</v>
      </c>
      <c r="Y50" s="14" t="str">
        <f>C53</f>
        <v>Hlávka Jakub</v>
      </c>
      <c r="Z50" s="42" t="s">
        <v>224</v>
      </c>
      <c r="AA50" s="39" t="s">
        <v>219</v>
      </c>
      <c r="AB50" s="39" t="s">
        <v>220</v>
      </c>
      <c r="AC50" s="39"/>
      <c r="AD50" s="46"/>
      <c r="AE50" s="25">
        <f t="shared" si="8"/>
        <v>3</v>
      </c>
      <c r="AF50" s="26" t="s">
        <v>7</v>
      </c>
      <c r="AG50" s="27">
        <f t="shared" si="9"/>
        <v>0</v>
      </c>
      <c r="AJ50" s="113">
        <f>A48</f>
        <v>15</v>
      </c>
      <c r="AK50" s="113">
        <f>A52</f>
        <v>24</v>
      </c>
    </row>
    <row r="51" spans="1:37" ht="13.5" thickBot="1" x14ac:dyDescent="0.35">
      <c r="A51" s="265"/>
      <c r="B51" s="208"/>
      <c r="C51" s="35" t="str">
        <f>IF(A50&gt;0,IF(VLOOKUP(A50,seznam!$A$5:$C$132,2)&gt;0,VLOOKUP(A50,seznam!$A$5:$C$132,2),"------"),"------")</f>
        <v>Omelka Marek</v>
      </c>
      <c r="D51" s="198"/>
      <c r="E51" s="198"/>
      <c r="F51" s="200"/>
      <c r="G51" s="196"/>
      <c r="H51" s="198"/>
      <c r="I51" s="200"/>
      <c r="J51" s="204"/>
      <c r="K51" s="205"/>
      <c r="L51" s="206"/>
      <c r="M51" s="196"/>
      <c r="N51" s="198"/>
      <c r="O51" s="214"/>
      <c r="P51" s="216"/>
      <c r="Q51" s="198"/>
      <c r="R51" s="200"/>
      <c r="S51" s="210"/>
      <c r="T51" s="212"/>
      <c r="V51" s="8">
        <v>6</v>
      </c>
      <c r="W51" s="12" t="str">
        <f>C51</f>
        <v>Omelka Marek</v>
      </c>
      <c r="X51" s="19" t="s">
        <v>10</v>
      </c>
      <c r="Y51" s="15" t="str">
        <f>C47</f>
        <v>Straková Adéla</v>
      </c>
      <c r="Z51" s="43" t="s">
        <v>228</v>
      </c>
      <c r="AA51" s="44" t="s">
        <v>242</v>
      </c>
      <c r="AB51" s="44" t="s">
        <v>227</v>
      </c>
      <c r="AC51" s="44"/>
      <c r="AD51" s="47"/>
      <c r="AE51" s="28">
        <f t="shared" si="8"/>
        <v>0</v>
      </c>
      <c r="AF51" s="29" t="s">
        <v>7</v>
      </c>
      <c r="AG51" s="30">
        <f t="shared" si="9"/>
        <v>3</v>
      </c>
      <c r="AJ51" s="113">
        <f>A50</f>
        <v>8</v>
      </c>
      <c r="AK51" s="113">
        <f>A46</f>
        <v>5</v>
      </c>
    </row>
    <row r="52" spans="1:37" x14ac:dyDescent="0.3">
      <c r="A52" s="265">
        <v>24</v>
      </c>
      <c r="B52" s="207">
        <v>4</v>
      </c>
      <c r="C52" s="38" t="str">
        <f>IF(A52&gt;0,IF(VLOOKUP(A52,seznam!$A$5:$C$132,3)&gt;0,VLOOKUP(A52,seznam!$A$5:$C$132,3),"------"),"------")</f>
        <v>KST FOSFA LVA</v>
      </c>
      <c r="D52" s="197">
        <f>O46</f>
        <v>0</v>
      </c>
      <c r="E52" s="197" t="str">
        <f>N46</f>
        <v>:</v>
      </c>
      <c r="F52" s="199">
        <f>M46</f>
        <v>3</v>
      </c>
      <c r="G52" s="195">
        <f>O48</f>
        <v>0</v>
      </c>
      <c r="H52" s="197" t="str">
        <f>N48</f>
        <v>:</v>
      </c>
      <c r="I52" s="199">
        <f>M48</f>
        <v>3</v>
      </c>
      <c r="J52" s="195">
        <f>O50</f>
        <v>0</v>
      </c>
      <c r="K52" s="197" t="str">
        <f>N50</f>
        <v>:</v>
      </c>
      <c r="L52" s="199">
        <f>M50</f>
        <v>3</v>
      </c>
      <c r="M52" s="201"/>
      <c r="N52" s="202"/>
      <c r="O52" s="223"/>
      <c r="P52" s="215">
        <f>D52+G52+J52</f>
        <v>0</v>
      </c>
      <c r="Q52" s="197" t="s">
        <v>7</v>
      </c>
      <c r="R52" s="199">
        <f>F52+I52+L52</f>
        <v>9</v>
      </c>
      <c r="S52" s="209">
        <f>IF(D52&gt;F52,2,IF(AND(D52&lt;F52,E52=":"),1,0))+IF(G52&gt;I52,2,IF(AND(G52&lt;I52,H52=":"),1,0))+IF(J52&gt;L52,2,IF(AND(J52&lt;L52,K52=":"),1,0))</f>
        <v>3</v>
      </c>
      <c r="T52" s="211" t="s">
        <v>246</v>
      </c>
    </row>
    <row r="53" spans="1:37" ht="13.5" thickBot="1" x14ac:dyDescent="0.35">
      <c r="A53" s="266"/>
      <c r="B53" s="220"/>
      <c r="C53" s="36" t="str">
        <f>IF(A52&gt;0,IF(VLOOKUP(A52,seznam!$A$5:$C$132,2)&gt;0,VLOOKUP(A52,seznam!$A$5:$C$132,2),"------"),"------")</f>
        <v>Hlávka Jakub</v>
      </c>
      <c r="D53" s="218"/>
      <c r="E53" s="218"/>
      <c r="F53" s="219"/>
      <c r="G53" s="217"/>
      <c r="H53" s="218"/>
      <c r="I53" s="219"/>
      <c r="J53" s="217"/>
      <c r="K53" s="218"/>
      <c r="L53" s="219"/>
      <c r="M53" s="224"/>
      <c r="N53" s="225"/>
      <c r="O53" s="226"/>
      <c r="P53" s="227"/>
      <c r="Q53" s="218"/>
      <c r="R53" s="219"/>
      <c r="S53" s="221"/>
      <c r="T53" s="222"/>
    </row>
    <row r="54" spans="1:37" ht="13.5" thickBot="1" x14ac:dyDescent="0.35"/>
    <row r="55" spans="1:37" ht="13.5" thickBot="1" x14ac:dyDescent="0.35">
      <c r="A55" s="90" t="s">
        <v>2</v>
      </c>
      <c r="B55" s="237" t="s">
        <v>15</v>
      </c>
      <c r="C55" s="238"/>
      <c r="D55" s="239">
        <v>1</v>
      </c>
      <c r="E55" s="240"/>
      <c r="F55" s="241"/>
      <c r="G55" s="242">
        <v>2</v>
      </c>
      <c r="H55" s="240"/>
      <c r="I55" s="241"/>
      <c r="J55" s="242">
        <v>3</v>
      </c>
      <c r="K55" s="240"/>
      <c r="L55" s="241"/>
      <c r="M55" s="242">
        <v>4</v>
      </c>
      <c r="N55" s="240"/>
      <c r="O55" s="243"/>
      <c r="P55" s="239" t="s">
        <v>4</v>
      </c>
      <c r="Q55" s="244"/>
      <c r="R55" s="245"/>
      <c r="S55" s="5" t="s">
        <v>5</v>
      </c>
      <c r="T55" s="4" t="s">
        <v>6</v>
      </c>
    </row>
    <row r="56" spans="1:37" x14ac:dyDescent="0.3">
      <c r="A56" s="264">
        <v>6</v>
      </c>
      <c r="B56" s="246">
        <v>1</v>
      </c>
      <c r="C56" s="37" t="str">
        <f>IF(A56&gt;0,IF(VLOOKUP(A56,seznam!$A$5:$C$132,3)&gt;0,VLOOKUP(A56,seznam!$A$5:$C$132,3),"------"),"------")</f>
        <v>MK Řeznovice</v>
      </c>
      <c r="D56" s="247"/>
      <c r="E56" s="248"/>
      <c r="F56" s="249"/>
      <c r="G56" s="230">
        <f>AE59</f>
        <v>3</v>
      </c>
      <c r="H56" s="231" t="str">
        <f>AF59</f>
        <v>:</v>
      </c>
      <c r="I56" s="250">
        <f>AG59</f>
        <v>0</v>
      </c>
      <c r="J56" s="230">
        <f>AG61</f>
        <v>1</v>
      </c>
      <c r="K56" s="231" t="str">
        <f>AF61</f>
        <v>:</v>
      </c>
      <c r="L56" s="250">
        <f>AE61</f>
        <v>3</v>
      </c>
      <c r="M56" s="230">
        <f>AE56</f>
        <v>3</v>
      </c>
      <c r="N56" s="231" t="str">
        <f>AF56</f>
        <v>:</v>
      </c>
      <c r="O56" s="232">
        <f>AG56</f>
        <v>0</v>
      </c>
      <c r="P56" s="233">
        <f>G56+J56+M56</f>
        <v>7</v>
      </c>
      <c r="Q56" s="231" t="s">
        <v>7</v>
      </c>
      <c r="R56" s="250">
        <f>I56+L56+O56</f>
        <v>3</v>
      </c>
      <c r="S56" s="228">
        <f>IF(G56&gt;I56,2,IF(AND(G56&lt;I56,H56=":"),1,0))+IF(J56&gt;L56,2,IF(AND(J56&lt;L56,K56=":"),1,0))+IF(M56&gt;O56,2,IF(AND(M56&lt;O56,N56=":"),1,0))</f>
        <v>5</v>
      </c>
      <c r="T56" s="229" t="s">
        <v>244</v>
      </c>
      <c r="V56" s="6">
        <v>1</v>
      </c>
      <c r="W56" s="10" t="str">
        <f>C57</f>
        <v>Pantlík Daniel</v>
      </c>
      <c r="X56" s="16" t="s">
        <v>10</v>
      </c>
      <c r="Y56" s="13" t="str">
        <f>C63</f>
        <v>Vranka Zachariáš</v>
      </c>
      <c r="Z56" s="40" t="s">
        <v>220</v>
      </c>
      <c r="AA56" s="41" t="s">
        <v>223</v>
      </c>
      <c r="AB56" s="41" t="s">
        <v>222</v>
      </c>
      <c r="AC56" s="41"/>
      <c r="AD56" s="45"/>
      <c r="AE56" s="22">
        <f t="shared" ref="AE56:AE61" si="10">IF(AND(LEN(Z56)&gt;0,MID(Z56,1,1)&lt;&gt;"-"),"1","0")+IF(AND(LEN(AA56)&gt;0,MID(AA56,1,1)&lt;&gt;"-"),"1","0")+IF(AND(LEN(AB56)&gt;0,MID(AB56,1,1)&lt;&gt;"-"),"1","0")+IF(AND(LEN(AC56)&gt;0,MID(AC56,1,1)&lt;&gt;"-"),"1","0")+IF(AND(LEN(AD56)&gt;0,MID(AD56,1,1)&lt;&gt;"-"),"1","0")</f>
        <v>3</v>
      </c>
      <c r="AF56" s="23" t="s">
        <v>7</v>
      </c>
      <c r="AG56" s="24">
        <f t="shared" ref="AG56:AG61" si="11">IF(AND(LEN(Z56)&gt;0,MID(Z56,1,1)="-"),"1","0")+IF(AND(LEN(AA56)&gt;0,MID(AA56,1,1)="-"),"1","0")+IF(AND(LEN(AB56)&gt;0,MID(AB56,1,1)="-"),"1","0")+IF(AND(LEN(AC56)&gt;0,MID(AC56,1,1)="-"),"1","0")+IF(AND(LEN(AD56)&gt;0,MID(AD56,1,1)="-"),"1","0")</f>
        <v>0</v>
      </c>
      <c r="AJ56" s="113">
        <f>A56</f>
        <v>6</v>
      </c>
      <c r="AK56" s="113">
        <f>A62</f>
        <v>19</v>
      </c>
    </row>
    <row r="57" spans="1:37" x14ac:dyDescent="0.3">
      <c r="A57" s="265"/>
      <c r="B57" s="208"/>
      <c r="C57" s="89" t="str">
        <f>IF(A56&gt;0,IF(VLOOKUP(A56,seznam!$A$5:$C$132,2)&gt;0,VLOOKUP(A56,seznam!$A$5:$C$132,2),"------"),"------")</f>
        <v>Pantlík Daniel</v>
      </c>
      <c r="D57" s="205"/>
      <c r="E57" s="205"/>
      <c r="F57" s="206"/>
      <c r="G57" s="196"/>
      <c r="H57" s="198"/>
      <c r="I57" s="200"/>
      <c r="J57" s="196"/>
      <c r="K57" s="198"/>
      <c r="L57" s="200"/>
      <c r="M57" s="196"/>
      <c r="N57" s="198"/>
      <c r="O57" s="214"/>
      <c r="P57" s="216"/>
      <c r="Q57" s="198"/>
      <c r="R57" s="200"/>
      <c r="S57" s="210"/>
      <c r="T57" s="212"/>
      <c r="V57" s="7">
        <v>2</v>
      </c>
      <c r="W57" s="11" t="str">
        <f>C59</f>
        <v>Hasoňová Jana</v>
      </c>
      <c r="X57" s="17" t="s">
        <v>10</v>
      </c>
      <c r="Y57" s="14" t="str">
        <f>C61</f>
        <v>Tomeček Richard</v>
      </c>
      <c r="Z57" s="42" t="s">
        <v>223</v>
      </c>
      <c r="AA57" s="39" t="s">
        <v>232</v>
      </c>
      <c r="AB57" s="39" t="s">
        <v>234</v>
      </c>
      <c r="AC57" s="39" t="s">
        <v>225</v>
      </c>
      <c r="AD57" s="46"/>
      <c r="AE57" s="25">
        <f t="shared" si="10"/>
        <v>1</v>
      </c>
      <c r="AF57" s="26" t="s">
        <v>7</v>
      </c>
      <c r="AG57" s="27">
        <f t="shared" si="11"/>
        <v>3</v>
      </c>
      <c r="AJ57" s="113">
        <f>A58</f>
        <v>13</v>
      </c>
      <c r="AK57" s="113">
        <f>A60</f>
        <v>7</v>
      </c>
    </row>
    <row r="58" spans="1:37" x14ac:dyDescent="0.3">
      <c r="A58" s="265">
        <v>13</v>
      </c>
      <c r="B58" s="207">
        <v>2</v>
      </c>
      <c r="C58" s="38" t="str">
        <f>IF(A58&gt;0,IF(VLOOKUP(A58,seznam!$A$5:$C$132,3)&gt;0,VLOOKUP(A58,seznam!$A$5:$C$132,3),"------"),"------")</f>
        <v>SKST Hodonín</v>
      </c>
      <c r="D58" s="197">
        <f>I56</f>
        <v>0</v>
      </c>
      <c r="E58" s="197" t="str">
        <f>H56</f>
        <v>:</v>
      </c>
      <c r="F58" s="199">
        <f>G56</f>
        <v>3</v>
      </c>
      <c r="G58" s="201"/>
      <c r="H58" s="202"/>
      <c r="I58" s="203"/>
      <c r="J58" s="195">
        <f>AE57</f>
        <v>1</v>
      </c>
      <c r="K58" s="197" t="str">
        <f>AF57</f>
        <v>:</v>
      </c>
      <c r="L58" s="199">
        <f>AG57</f>
        <v>3</v>
      </c>
      <c r="M58" s="195">
        <f>AE60</f>
        <v>3</v>
      </c>
      <c r="N58" s="197" t="str">
        <f>AF60</f>
        <v>:</v>
      </c>
      <c r="O58" s="213">
        <f>AG60</f>
        <v>2</v>
      </c>
      <c r="P58" s="215">
        <f>D58+J58+M58</f>
        <v>4</v>
      </c>
      <c r="Q58" s="197" t="s">
        <v>7</v>
      </c>
      <c r="R58" s="199">
        <f>F58+L58+O58</f>
        <v>8</v>
      </c>
      <c r="S58" s="209">
        <f>IF(D58&gt;F58,2,IF(AND(D58&lt;F58,E58=":"),1,0))+IF(J58&gt;L58,2,IF(AND(J58&lt;L58,K58=":"),1,0))+IF(M58&gt;O58,2,IF(AND(M58&lt;O58,N58=":"),1,0))</f>
        <v>4</v>
      </c>
      <c r="T58" s="211" t="s">
        <v>245</v>
      </c>
      <c r="V58" s="7">
        <v>3</v>
      </c>
      <c r="W58" s="11" t="str">
        <f>C63</f>
        <v>Vranka Zachariáš</v>
      </c>
      <c r="X58" s="18" t="s">
        <v>10</v>
      </c>
      <c r="Y58" s="14" t="str">
        <f>C61</f>
        <v>Tomeček Richard</v>
      </c>
      <c r="Z58" s="42" t="s">
        <v>229</v>
      </c>
      <c r="AA58" s="39" t="s">
        <v>232</v>
      </c>
      <c r="AB58" s="39" t="s">
        <v>227</v>
      </c>
      <c r="AC58" s="39"/>
      <c r="AD58" s="46"/>
      <c r="AE58" s="25">
        <f t="shared" si="10"/>
        <v>0</v>
      </c>
      <c r="AF58" s="26" t="s">
        <v>7</v>
      </c>
      <c r="AG58" s="27">
        <f t="shared" si="11"/>
        <v>3</v>
      </c>
      <c r="AJ58" s="113">
        <f>A62</f>
        <v>19</v>
      </c>
      <c r="AK58" s="113">
        <f>A60</f>
        <v>7</v>
      </c>
    </row>
    <row r="59" spans="1:37" x14ac:dyDescent="0.3">
      <c r="A59" s="265"/>
      <c r="B59" s="208"/>
      <c r="C59" s="35" t="str">
        <f>IF(A58&gt;0,IF(VLOOKUP(A58,seznam!$A$5:$C$132,2)&gt;0,VLOOKUP(A58,seznam!$A$5:$C$132,2),"------"),"------")</f>
        <v>Hasoňová Jana</v>
      </c>
      <c r="D59" s="198"/>
      <c r="E59" s="198"/>
      <c r="F59" s="200"/>
      <c r="G59" s="204"/>
      <c r="H59" s="205"/>
      <c r="I59" s="206"/>
      <c r="J59" s="196"/>
      <c r="K59" s="198"/>
      <c r="L59" s="200"/>
      <c r="M59" s="196"/>
      <c r="N59" s="198"/>
      <c r="O59" s="214"/>
      <c r="P59" s="236"/>
      <c r="Q59" s="234"/>
      <c r="R59" s="235"/>
      <c r="S59" s="210"/>
      <c r="T59" s="212"/>
      <c r="V59" s="7">
        <v>4</v>
      </c>
      <c r="W59" s="11" t="str">
        <f>C57</f>
        <v>Pantlík Daniel</v>
      </c>
      <c r="X59" s="17" t="s">
        <v>10</v>
      </c>
      <c r="Y59" s="14" t="str">
        <f>C59</f>
        <v>Hasoňová Jana</v>
      </c>
      <c r="Z59" s="42" t="s">
        <v>223</v>
      </c>
      <c r="AA59" s="39" t="s">
        <v>224</v>
      </c>
      <c r="AB59" s="39" t="s">
        <v>239</v>
      </c>
      <c r="AC59" s="39"/>
      <c r="AD59" s="46"/>
      <c r="AE59" s="25">
        <f t="shared" si="10"/>
        <v>3</v>
      </c>
      <c r="AF59" s="26" t="s">
        <v>7</v>
      </c>
      <c r="AG59" s="27">
        <f t="shared" si="11"/>
        <v>0</v>
      </c>
      <c r="AJ59" s="113">
        <f>A56</f>
        <v>6</v>
      </c>
      <c r="AK59" s="113">
        <f>A58</f>
        <v>13</v>
      </c>
    </row>
    <row r="60" spans="1:37" x14ac:dyDescent="0.3">
      <c r="A60" s="265">
        <v>7</v>
      </c>
      <c r="B60" s="207">
        <v>3</v>
      </c>
      <c r="C60" s="38" t="str">
        <f>IF(A60&gt;0,IF(VLOOKUP(A60,seznam!$A$5:$C$132,3)&gt;0,VLOOKUP(A60,seznam!$A$5:$C$132,3),"------"),"------")</f>
        <v>Jiskra Strážnice</v>
      </c>
      <c r="D60" s="197">
        <f>L56</f>
        <v>3</v>
      </c>
      <c r="E60" s="197" t="str">
        <f>K56</f>
        <v>:</v>
      </c>
      <c r="F60" s="199">
        <f>J56</f>
        <v>1</v>
      </c>
      <c r="G60" s="195">
        <f>L58</f>
        <v>3</v>
      </c>
      <c r="H60" s="197" t="str">
        <f>K58</f>
        <v>:</v>
      </c>
      <c r="I60" s="199">
        <f>J58</f>
        <v>1</v>
      </c>
      <c r="J60" s="201"/>
      <c r="K60" s="202"/>
      <c r="L60" s="203"/>
      <c r="M60" s="195">
        <f>AG58</f>
        <v>3</v>
      </c>
      <c r="N60" s="197" t="str">
        <f>AF58</f>
        <v>:</v>
      </c>
      <c r="O60" s="213">
        <f>AE58</f>
        <v>0</v>
      </c>
      <c r="P60" s="215">
        <f>D60+G60+M60</f>
        <v>9</v>
      </c>
      <c r="Q60" s="197" t="s">
        <v>7</v>
      </c>
      <c r="R60" s="199">
        <f>F60+I60+O60</f>
        <v>2</v>
      </c>
      <c r="S60" s="209">
        <f>IF(D60&gt;F60,2,IF(AND(D60&lt;F60,E60=":"),1,0))+IF(G60&gt;I60,2,IF(AND(G60&lt;I60,H60=":"),1,0))+IF(M60&gt;O60,2,IF(AND(M60&lt;O60,N60=":"),1,0))</f>
        <v>6</v>
      </c>
      <c r="T60" s="211" t="s">
        <v>243</v>
      </c>
      <c r="V60" s="7">
        <v>5</v>
      </c>
      <c r="W60" s="11" t="str">
        <f>C59</f>
        <v>Hasoňová Jana</v>
      </c>
      <c r="X60" s="17" t="s">
        <v>10</v>
      </c>
      <c r="Y60" s="14" t="str">
        <f>C63</f>
        <v>Vranka Zachariáš</v>
      </c>
      <c r="Z60" s="42" t="s">
        <v>233</v>
      </c>
      <c r="AA60" s="39" t="s">
        <v>232</v>
      </c>
      <c r="AB60" s="39" t="s">
        <v>226</v>
      </c>
      <c r="AC60" s="39" t="s">
        <v>225</v>
      </c>
      <c r="AD60" s="46" t="s">
        <v>219</v>
      </c>
      <c r="AE60" s="25">
        <f t="shared" si="10"/>
        <v>3</v>
      </c>
      <c r="AF60" s="26" t="s">
        <v>7</v>
      </c>
      <c r="AG60" s="27">
        <f t="shared" si="11"/>
        <v>2</v>
      </c>
      <c r="AJ60" s="113">
        <f>A58</f>
        <v>13</v>
      </c>
      <c r="AK60" s="113">
        <f>A62</f>
        <v>19</v>
      </c>
    </row>
    <row r="61" spans="1:37" ht="13.5" thickBot="1" x14ac:dyDescent="0.35">
      <c r="A61" s="265"/>
      <c r="B61" s="208"/>
      <c r="C61" s="35" t="str">
        <f>IF(A60&gt;0,IF(VLOOKUP(A60,seznam!$A$5:$C$132,2)&gt;0,VLOOKUP(A60,seznam!$A$5:$C$132,2),"------"),"------")</f>
        <v>Tomeček Richard</v>
      </c>
      <c r="D61" s="198"/>
      <c r="E61" s="198"/>
      <c r="F61" s="200"/>
      <c r="G61" s="196"/>
      <c r="H61" s="198"/>
      <c r="I61" s="200"/>
      <c r="J61" s="204"/>
      <c r="K61" s="205"/>
      <c r="L61" s="206"/>
      <c r="M61" s="196"/>
      <c r="N61" s="198"/>
      <c r="O61" s="214"/>
      <c r="P61" s="216"/>
      <c r="Q61" s="198"/>
      <c r="R61" s="200"/>
      <c r="S61" s="210"/>
      <c r="T61" s="212"/>
      <c r="V61" s="8">
        <v>6</v>
      </c>
      <c r="W61" s="12" t="str">
        <f>C61</f>
        <v>Tomeček Richard</v>
      </c>
      <c r="X61" s="19" t="s">
        <v>10</v>
      </c>
      <c r="Y61" s="15" t="str">
        <f>C57</f>
        <v>Pantlík Daniel</v>
      </c>
      <c r="Z61" s="43" t="s">
        <v>232</v>
      </c>
      <c r="AA61" s="44" t="s">
        <v>239</v>
      </c>
      <c r="AB61" s="44" t="s">
        <v>233</v>
      </c>
      <c r="AC61" s="44" t="s">
        <v>219</v>
      </c>
      <c r="AD61" s="47"/>
      <c r="AE61" s="28">
        <f t="shared" si="10"/>
        <v>3</v>
      </c>
      <c r="AF61" s="29" t="s">
        <v>7</v>
      </c>
      <c r="AG61" s="30">
        <f t="shared" si="11"/>
        <v>1</v>
      </c>
      <c r="AJ61" s="113">
        <f>A60</f>
        <v>7</v>
      </c>
      <c r="AK61" s="113">
        <f>A56</f>
        <v>6</v>
      </c>
    </row>
    <row r="62" spans="1:37" x14ac:dyDescent="0.3">
      <c r="A62" s="265">
        <v>19</v>
      </c>
      <c r="B62" s="207">
        <v>4</v>
      </c>
      <c r="C62" s="38" t="str">
        <f>IF(A62&gt;0,IF(VLOOKUP(A62,seznam!$A$5:$C$132,3)&gt;0,VLOOKUP(A62,seznam!$A$5:$C$132,3),"------"),"------")</f>
        <v>KST FOSFA LVA</v>
      </c>
      <c r="D62" s="197">
        <f>O56</f>
        <v>0</v>
      </c>
      <c r="E62" s="197" t="str">
        <f>N56</f>
        <v>:</v>
      </c>
      <c r="F62" s="199">
        <f>M56</f>
        <v>3</v>
      </c>
      <c r="G62" s="195">
        <f>O58</f>
        <v>2</v>
      </c>
      <c r="H62" s="197" t="str">
        <f>N58</f>
        <v>:</v>
      </c>
      <c r="I62" s="199">
        <f>M58</f>
        <v>3</v>
      </c>
      <c r="J62" s="195">
        <f>O60</f>
        <v>0</v>
      </c>
      <c r="K62" s="197" t="str">
        <f>N60</f>
        <v>:</v>
      </c>
      <c r="L62" s="199">
        <f>M60</f>
        <v>3</v>
      </c>
      <c r="M62" s="201"/>
      <c r="N62" s="202"/>
      <c r="O62" s="223"/>
      <c r="P62" s="215">
        <f>D62+G62+J62</f>
        <v>2</v>
      </c>
      <c r="Q62" s="197" t="s">
        <v>7</v>
      </c>
      <c r="R62" s="199">
        <f>F62+I62+L62</f>
        <v>9</v>
      </c>
      <c r="S62" s="209">
        <f>IF(D62&gt;F62,2,IF(AND(D62&lt;F62,E62=":"),1,0))+IF(G62&gt;I62,2,IF(AND(G62&lt;I62,H62=":"),1,0))+IF(J62&gt;L62,2,IF(AND(J62&lt;L62,K62=":"),1,0))</f>
        <v>3</v>
      </c>
      <c r="T62" s="211" t="s">
        <v>246</v>
      </c>
    </row>
    <row r="63" spans="1:37" ht="13.5" thickBot="1" x14ac:dyDescent="0.35">
      <c r="A63" s="266"/>
      <c r="B63" s="220"/>
      <c r="C63" s="36" t="str">
        <f>IF(A62&gt;0,IF(VLOOKUP(A62,seznam!$A$5:$C$132,2)&gt;0,VLOOKUP(A62,seznam!$A$5:$C$132,2),"------"),"------")</f>
        <v>Vranka Zachariáš</v>
      </c>
      <c r="D63" s="218"/>
      <c r="E63" s="218"/>
      <c r="F63" s="219"/>
      <c r="G63" s="217"/>
      <c r="H63" s="218"/>
      <c r="I63" s="219"/>
      <c r="J63" s="217"/>
      <c r="K63" s="218"/>
      <c r="L63" s="219"/>
      <c r="M63" s="224"/>
      <c r="N63" s="225"/>
      <c r="O63" s="226"/>
      <c r="P63" s="227"/>
      <c r="Q63" s="218"/>
      <c r="R63" s="219"/>
      <c r="S63" s="221"/>
      <c r="T63" s="222"/>
    </row>
    <row r="64" spans="1:37" ht="13.5" thickBot="1" x14ac:dyDescent="0.35"/>
    <row r="65" spans="1:37" ht="13.5" thickBot="1" x14ac:dyDescent="0.35">
      <c r="A65" s="90" t="s">
        <v>2</v>
      </c>
      <c r="B65" s="237" t="s">
        <v>16</v>
      </c>
      <c r="C65" s="238"/>
      <c r="D65" s="239">
        <v>1</v>
      </c>
      <c r="E65" s="240"/>
      <c r="F65" s="241"/>
      <c r="G65" s="242">
        <v>2</v>
      </c>
      <c r="H65" s="240"/>
      <c r="I65" s="241"/>
      <c r="J65" s="242">
        <v>3</v>
      </c>
      <c r="K65" s="240"/>
      <c r="L65" s="241"/>
      <c r="M65" s="242">
        <v>4</v>
      </c>
      <c r="N65" s="240"/>
      <c r="O65" s="243"/>
      <c r="P65" s="239" t="s">
        <v>4</v>
      </c>
      <c r="Q65" s="244"/>
      <c r="R65" s="245"/>
      <c r="S65" s="5" t="s">
        <v>5</v>
      </c>
      <c r="T65" s="4" t="s">
        <v>6</v>
      </c>
    </row>
    <row r="66" spans="1:37" x14ac:dyDescent="0.3">
      <c r="A66" s="264"/>
      <c r="B66" s="246">
        <v>1</v>
      </c>
      <c r="C66" s="37" t="str">
        <f>IF(A66&gt;0,IF(VLOOKUP(A66,seznam!$A$5:$C$132,3)&gt;0,VLOOKUP(A66,seznam!$A$5:$C$132,3),"------"),"------")</f>
        <v>------</v>
      </c>
      <c r="D66" s="247"/>
      <c r="E66" s="248"/>
      <c r="F66" s="249"/>
      <c r="G66" s="230">
        <f>AE69</f>
        <v>0</v>
      </c>
      <c r="H66" s="231" t="str">
        <f>AF69</f>
        <v>:</v>
      </c>
      <c r="I66" s="250">
        <f>AG69</f>
        <v>0</v>
      </c>
      <c r="J66" s="230">
        <f>AG71</f>
        <v>0</v>
      </c>
      <c r="K66" s="231" t="str">
        <f>AF71</f>
        <v>:</v>
      </c>
      <c r="L66" s="250">
        <f>AE71</f>
        <v>0</v>
      </c>
      <c r="M66" s="230">
        <f>AE66</f>
        <v>0</v>
      </c>
      <c r="N66" s="231" t="str">
        <f>AF66</f>
        <v>:</v>
      </c>
      <c r="O66" s="232">
        <f>AG66</f>
        <v>0</v>
      </c>
      <c r="P66" s="233">
        <f>G66+J66+M66</f>
        <v>0</v>
      </c>
      <c r="Q66" s="231" t="s">
        <v>7</v>
      </c>
      <c r="R66" s="250">
        <f>I66+L66+O66</f>
        <v>0</v>
      </c>
      <c r="S66" s="228">
        <f>IF(G66&gt;I66,2,IF(AND(G66&lt;I66,H66=":"),1,0))+IF(J66&gt;L66,2,IF(AND(J66&lt;L66,K66=":"),1,0))+IF(M66&gt;O66,2,IF(AND(M66&lt;O66,N66=":"),1,0))</f>
        <v>0</v>
      </c>
      <c r="T66" s="229"/>
      <c r="V66" s="6">
        <v>1</v>
      </c>
      <c r="W66" s="10" t="str">
        <f>C67</f>
        <v>------</v>
      </c>
      <c r="X66" s="16" t="s">
        <v>10</v>
      </c>
      <c r="Y66" s="13" t="str">
        <f>C73</f>
        <v>------</v>
      </c>
      <c r="Z66" s="40"/>
      <c r="AA66" s="41"/>
      <c r="AB66" s="41"/>
      <c r="AC66" s="41"/>
      <c r="AD66" s="45"/>
      <c r="AE66" s="22">
        <f t="shared" ref="AE66:AE71" si="12">IF(AND(LEN(Z66)&gt;0,MID(Z66,1,1)&lt;&gt;"-"),"1","0")+IF(AND(LEN(AA66)&gt;0,MID(AA66,1,1)&lt;&gt;"-"),"1","0")+IF(AND(LEN(AB66)&gt;0,MID(AB66,1,1)&lt;&gt;"-"),"1","0")+IF(AND(LEN(AC66)&gt;0,MID(AC66,1,1)&lt;&gt;"-"),"1","0")+IF(AND(LEN(AD66)&gt;0,MID(AD66,1,1)&lt;&gt;"-"),"1","0")</f>
        <v>0</v>
      </c>
      <c r="AF66" s="23" t="s">
        <v>7</v>
      </c>
      <c r="AG66" s="24">
        <f t="shared" ref="AG66:AG71" si="13">IF(AND(LEN(Z66)&gt;0,MID(Z66,1,1)="-"),"1","0")+IF(AND(LEN(AA66)&gt;0,MID(AA66,1,1)="-"),"1","0")+IF(AND(LEN(AB66)&gt;0,MID(AB66,1,1)="-"),"1","0")+IF(AND(LEN(AC66)&gt;0,MID(AC66,1,1)="-"),"1","0")+IF(AND(LEN(AD66)&gt;0,MID(AD66,1,1)="-"),"1","0")</f>
        <v>0</v>
      </c>
      <c r="AJ66" s="113">
        <f>A66</f>
        <v>0</v>
      </c>
      <c r="AK66" s="113">
        <f>A72</f>
        <v>0</v>
      </c>
    </row>
    <row r="67" spans="1:37" x14ac:dyDescent="0.3">
      <c r="A67" s="265"/>
      <c r="B67" s="208"/>
      <c r="C67" s="89" t="str">
        <f>IF(A66&gt;0,IF(VLOOKUP(A66,seznam!$A$5:$C$132,2)&gt;0,VLOOKUP(A66,seznam!$A$5:$C$132,2),"------"),"------")</f>
        <v>------</v>
      </c>
      <c r="D67" s="205"/>
      <c r="E67" s="205"/>
      <c r="F67" s="206"/>
      <c r="G67" s="196"/>
      <c r="H67" s="198"/>
      <c r="I67" s="200"/>
      <c r="J67" s="196"/>
      <c r="K67" s="198"/>
      <c r="L67" s="200"/>
      <c r="M67" s="196"/>
      <c r="N67" s="198"/>
      <c r="O67" s="214"/>
      <c r="P67" s="216"/>
      <c r="Q67" s="198"/>
      <c r="R67" s="200"/>
      <c r="S67" s="210"/>
      <c r="T67" s="212"/>
      <c r="V67" s="7">
        <v>2</v>
      </c>
      <c r="W67" s="11" t="str">
        <f>C69</f>
        <v>------</v>
      </c>
      <c r="X67" s="17" t="s">
        <v>10</v>
      </c>
      <c r="Y67" s="14" t="str">
        <f>C71</f>
        <v>------</v>
      </c>
      <c r="Z67" s="42"/>
      <c r="AA67" s="39"/>
      <c r="AB67" s="39"/>
      <c r="AC67" s="39"/>
      <c r="AD67" s="46"/>
      <c r="AE67" s="25">
        <f t="shared" si="12"/>
        <v>0</v>
      </c>
      <c r="AF67" s="26" t="s">
        <v>7</v>
      </c>
      <c r="AG67" s="27">
        <f t="shared" si="13"/>
        <v>0</v>
      </c>
      <c r="AJ67" s="113">
        <f>A68</f>
        <v>0</v>
      </c>
      <c r="AK67" s="113">
        <f>A70</f>
        <v>0</v>
      </c>
    </row>
    <row r="68" spans="1:37" x14ac:dyDescent="0.3">
      <c r="A68" s="265"/>
      <c r="B68" s="207">
        <v>2</v>
      </c>
      <c r="C68" s="38" t="str">
        <f>IF(A68&gt;0,IF(VLOOKUP(A68,seznam!$A$5:$C$132,3)&gt;0,VLOOKUP(A68,seznam!$A$5:$C$132,3),"------"),"------")</f>
        <v>------</v>
      </c>
      <c r="D68" s="197">
        <f>I66</f>
        <v>0</v>
      </c>
      <c r="E68" s="197" t="str">
        <f>H66</f>
        <v>:</v>
      </c>
      <c r="F68" s="199">
        <f>G66</f>
        <v>0</v>
      </c>
      <c r="G68" s="201"/>
      <c r="H68" s="202"/>
      <c r="I68" s="203"/>
      <c r="J68" s="195">
        <f>AE67</f>
        <v>0</v>
      </c>
      <c r="K68" s="197" t="str">
        <f>AF67</f>
        <v>:</v>
      </c>
      <c r="L68" s="199">
        <f>AG67</f>
        <v>0</v>
      </c>
      <c r="M68" s="195">
        <f>AE70</f>
        <v>0</v>
      </c>
      <c r="N68" s="197" t="str">
        <f>AF70</f>
        <v>:</v>
      </c>
      <c r="O68" s="213">
        <f>AG70</f>
        <v>0</v>
      </c>
      <c r="P68" s="215">
        <f>D68+J68+M68</f>
        <v>0</v>
      </c>
      <c r="Q68" s="197" t="s">
        <v>7</v>
      </c>
      <c r="R68" s="199">
        <f>F68+L68+O68</f>
        <v>0</v>
      </c>
      <c r="S68" s="209">
        <f>IF(D68&gt;F68,2,IF(AND(D68&lt;F68,E68=":"),1,0))+IF(J68&gt;L68,2,IF(AND(J68&lt;L68,K68=":"),1,0))+IF(M68&gt;O68,2,IF(AND(M68&lt;O68,N68=":"),1,0))</f>
        <v>0</v>
      </c>
      <c r="T68" s="211"/>
      <c r="V68" s="7">
        <v>3</v>
      </c>
      <c r="W68" s="11" t="str">
        <f>C73</f>
        <v>------</v>
      </c>
      <c r="X68" s="18" t="s">
        <v>10</v>
      </c>
      <c r="Y68" s="14" t="str">
        <f>C71</f>
        <v>------</v>
      </c>
      <c r="Z68" s="42"/>
      <c r="AA68" s="39"/>
      <c r="AB68" s="39"/>
      <c r="AC68" s="39"/>
      <c r="AD68" s="46"/>
      <c r="AE68" s="25">
        <f t="shared" si="12"/>
        <v>0</v>
      </c>
      <c r="AF68" s="26" t="s">
        <v>7</v>
      </c>
      <c r="AG68" s="27">
        <f t="shared" si="13"/>
        <v>0</v>
      </c>
      <c r="AJ68" s="113">
        <f>A72</f>
        <v>0</v>
      </c>
      <c r="AK68" s="113">
        <f>A70</f>
        <v>0</v>
      </c>
    </row>
    <row r="69" spans="1:37" x14ac:dyDescent="0.3">
      <c r="A69" s="265"/>
      <c r="B69" s="208"/>
      <c r="C69" s="35" t="str">
        <f>IF(A68&gt;0,IF(VLOOKUP(A68,seznam!$A$5:$C$132,2)&gt;0,VLOOKUP(A68,seznam!$A$5:$C$132,2),"------"),"------")</f>
        <v>------</v>
      </c>
      <c r="D69" s="198"/>
      <c r="E69" s="198"/>
      <c r="F69" s="200"/>
      <c r="G69" s="204"/>
      <c r="H69" s="205"/>
      <c r="I69" s="206"/>
      <c r="J69" s="196"/>
      <c r="K69" s="198"/>
      <c r="L69" s="200"/>
      <c r="M69" s="196"/>
      <c r="N69" s="198"/>
      <c r="O69" s="214"/>
      <c r="P69" s="236"/>
      <c r="Q69" s="234"/>
      <c r="R69" s="235"/>
      <c r="S69" s="210"/>
      <c r="T69" s="212"/>
      <c r="V69" s="7">
        <v>4</v>
      </c>
      <c r="W69" s="11" t="str">
        <f>C67</f>
        <v>------</v>
      </c>
      <c r="X69" s="17" t="s">
        <v>10</v>
      </c>
      <c r="Y69" s="14" t="str">
        <f>C69</f>
        <v>------</v>
      </c>
      <c r="Z69" s="42"/>
      <c r="AA69" s="39"/>
      <c r="AB69" s="39"/>
      <c r="AC69" s="39"/>
      <c r="AD69" s="46"/>
      <c r="AE69" s="25">
        <f t="shared" si="12"/>
        <v>0</v>
      </c>
      <c r="AF69" s="26" t="s">
        <v>7</v>
      </c>
      <c r="AG69" s="27">
        <f t="shared" si="13"/>
        <v>0</v>
      </c>
      <c r="AJ69" s="113">
        <f>A66</f>
        <v>0</v>
      </c>
      <c r="AK69" s="113">
        <f>A68</f>
        <v>0</v>
      </c>
    </row>
    <row r="70" spans="1:37" x14ac:dyDescent="0.3">
      <c r="A70" s="265"/>
      <c r="B70" s="207">
        <v>3</v>
      </c>
      <c r="C70" s="38" t="str">
        <f>IF(A70&gt;0,IF(VLOOKUP(A70,seznam!$A$5:$C$132,3)&gt;0,VLOOKUP(A70,seznam!$A$5:$C$132,3),"------"),"------")</f>
        <v>------</v>
      </c>
      <c r="D70" s="197">
        <f>L66</f>
        <v>0</v>
      </c>
      <c r="E70" s="197" t="str">
        <f>K66</f>
        <v>:</v>
      </c>
      <c r="F70" s="199">
        <f>J66</f>
        <v>0</v>
      </c>
      <c r="G70" s="195">
        <f>L68</f>
        <v>0</v>
      </c>
      <c r="H70" s="197" t="str">
        <f>K68</f>
        <v>:</v>
      </c>
      <c r="I70" s="199">
        <f>J68</f>
        <v>0</v>
      </c>
      <c r="J70" s="201"/>
      <c r="K70" s="202"/>
      <c r="L70" s="203"/>
      <c r="M70" s="195">
        <f>AG68</f>
        <v>0</v>
      </c>
      <c r="N70" s="197" t="str">
        <f>AF68</f>
        <v>:</v>
      </c>
      <c r="O70" s="213">
        <f>AE68</f>
        <v>0</v>
      </c>
      <c r="P70" s="215">
        <f>D70+G70+M70</f>
        <v>0</v>
      </c>
      <c r="Q70" s="197" t="s">
        <v>7</v>
      </c>
      <c r="R70" s="199">
        <f>F70+I70+O70</f>
        <v>0</v>
      </c>
      <c r="S70" s="209">
        <f>IF(D70&gt;F70,2,IF(AND(D70&lt;F70,E70=":"),1,0))+IF(G70&gt;I70,2,IF(AND(G70&lt;I70,H70=":"),1,0))+IF(M70&gt;O70,2,IF(AND(M70&lt;O70,N70=":"),1,0))</f>
        <v>0</v>
      </c>
      <c r="T70" s="211"/>
      <c r="V70" s="7">
        <v>5</v>
      </c>
      <c r="W70" s="11" t="str">
        <f>C69</f>
        <v>------</v>
      </c>
      <c r="X70" s="17" t="s">
        <v>10</v>
      </c>
      <c r="Y70" s="14" t="str">
        <f>C73</f>
        <v>------</v>
      </c>
      <c r="Z70" s="42"/>
      <c r="AA70" s="39"/>
      <c r="AB70" s="39"/>
      <c r="AC70" s="39"/>
      <c r="AD70" s="46"/>
      <c r="AE70" s="25">
        <f t="shared" si="12"/>
        <v>0</v>
      </c>
      <c r="AF70" s="26" t="s">
        <v>7</v>
      </c>
      <c r="AG70" s="27">
        <f t="shared" si="13"/>
        <v>0</v>
      </c>
      <c r="AJ70" s="113">
        <f>A68</f>
        <v>0</v>
      </c>
      <c r="AK70" s="113">
        <f>A72</f>
        <v>0</v>
      </c>
    </row>
    <row r="71" spans="1:37" ht="13.5" thickBot="1" x14ac:dyDescent="0.35">
      <c r="A71" s="265"/>
      <c r="B71" s="208"/>
      <c r="C71" s="35" t="str">
        <f>IF(A70&gt;0,IF(VLOOKUP(A70,seznam!$A$5:$C$132,2)&gt;0,VLOOKUP(A70,seznam!$A$5:$C$132,2),"------"),"------")</f>
        <v>------</v>
      </c>
      <c r="D71" s="198"/>
      <c r="E71" s="198"/>
      <c r="F71" s="200"/>
      <c r="G71" s="196"/>
      <c r="H71" s="198"/>
      <c r="I71" s="200"/>
      <c r="J71" s="204"/>
      <c r="K71" s="205"/>
      <c r="L71" s="206"/>
      <c r="M71" s="196"/>
      <c r="N71" s="198"/>
      <c r="O71" s="214"/>
      <c r="P71" s="216"/>
      <c r="Q71" s="198"/>
      <c r="R71" s="200"/>
      <c r="S71" s="210"/>
      <c r="T71" s="212"/>
      <c r="V71" s="8">
        <v>6</v>
      </c>
      <c r="W71" s="12" t="str">
        <f>C71</f>
        <v>------</v>
      </c>
      <c r="X71" s="19" t="s">
        <v>10</v>
      </c>
      <c r="Y71" s="15" t="str">
        <f>C67</f>
        <v>------</v>
      </c>
      <c r="Z71" s="43"/>
      <c r="AA71" s="44"/>
      <c r="AB71" s="44"/>
      <c r="AC71" s="44"/>
      <c r="AD71" s="47"/>
      <c r="AE71" s="28">
        <f t="shared" si="12"/>
        <v>0</v>
      </c>
      <c r="AF71" s="29" t="s">
        <v>7</v>
      </c>
      <c r="AG71" s="30">
        <f t="shared" si="13"/>
        <v>0</v>
      </c>
      <c r="AJ71" s="113">
        <f>A70</f>
        <v>0</v>
      </c>
      <c r="AK71" s="113">
        <f>A66</f>
        <v>0</v>
      </c>
    </row>
    <row r="72" spans="1:37" x14ac:dyDescent="0.3">
      <c r="A72" s="265"/>
      <c r="B72" s="207">
        <v>4</v>
      </c>
      <c r="C72" s="38" t="str">
        <f>IF(A72&gt;0,IF(VLOOKUP(A72,seznam!$A$5:$C$132,3)&gt;0,VLOOKUP(A72,seznam!$A$5:$C$132,3),"------"),"------")</f>
        <v>------</v>
      </c>
      <c r="D72" s="197">
        <f>O66</f>
        <v>0</v>
      </c>
      <c r="E72" s="197" t="str">
        <f>N66</f>
        <v>:</v>
      </c>
      <c r="F72" s="199">
        <f>M66</f>
        <v>0</v>
      </c>
      <c r="G72" s="195">
        <f>O68</f>
        <v>0</v>
      </c>
      <c r="H72" s="197" t="str">
        <f>N68</f>
        <v>:</v>
      </c>
      <c r="I72" s="199">
        <f>M68</f>
        <v>0</v>
      </c>
      <c r="J72" s="195">
        <f>O70</f>
        <v>0</v>
      </c>
      <c r="K72" s="197" t="str">
        <f>N70</f>
        <v>:</v>
      </c>
      <c r="L72" s="199">
        <f>M70</f>
        <v>0</v>
      </c>
      <c r="M72" s="201"/>
      <c r="N72" s="202"/>
      <c r="O72" s="223"/>
      <c r="P72" s="215">
        <f>D72+G72+J72</f>
        <v>0</v>
      </c>
      <c r="Q72" s="197" t="s">
        <v>7</v>
      </c>
      <c r="R72" s="199">
        <f>F72+I72+L72</f>
        <v>0</v>
      </c>
      <c r="S72" s="209">
        <f>IF(D72&gt;F72,2,IF(AND(D72&lt;F72,E72=":"),1,0))+IF(G72&gt;I72,2,IF(AND(G72&lt;I72,H72=":"),1,0))+IF(J72&gt;L72,2,IF(AND(J72&lt;L72,K72=":"),1,0))</f>
        <v>0</v>
      </c>
      <c r="T72" s="211"/>
    </row>
    <row r="73" spans="1:37" ht="13.5" thickBot="1" x14ac:dyDescent="0.35">
      <c r="A73" s="266"/>
      <c r="B73" s="220"/>
      <c r="C73" s="36" t="str">
        <f>IF(A72&gt;0,IF(VLOOKUP(A72,seznam!$A$5:$C$132,2)&gt;0,VLOOKUP(A72,seznam!$A$5:$C$132,2),"------"),"------")</f>
        <v>------</v>
      </c>
      <c r="D73" s="218"/>
      <c r="E73" s="218"/>
      <c r="F73" s="219"/>
      <c r="G73" s="217"/>
      <c r="H73" s="218"/>
      <c r="I73" s="219"/>
      <c r="J73" s="217"/>
      <c r="K73" s="218"/>
      <c r="L73" s="219"/>
      <c r="M73" s="224"/>
      <c r="N73" s="225"/>
      <c r="O73" s="226"/>
      <c r="P73" s="227"/>
      <c r="Q73" s="218"/>
      <c r="R73" s="219"/>
      <c r="S73" s="221"/>
      <c r="T73" s="222"/>
    </row>
    <row r="74" spans="1:37" ht="13.5" thickBot="1" x14ac:dyDescent="0.35"/>
    <row r="75" spans="1:37" ht="13.5" thickBot="1" x14ac:dyDescent="0.35">
      <c r="A75" s="90" t="s">
        <v>2</v>
      </c>
      <c r="B75" s="237" t="s">
        <v>17</v>
      </c>
      <c r="C75" s="238"/>
      <c r="D75" s="239">
        <v>1</v>
      </c>
      <c r="E75" s="240"/>
      <c r="F75" s="241"/>
      <c r="G75" s="242">
        <v>2</v>
      </c>
      <c r="H75" s="240"/>
      <c r="I75" s="241"/>
      <c r="J75" s="242">
        <v>3</v>
      </c>
      <c r="K75" s="240"/>
      <c r="L75" s="241"/>
      <c r="M75" s="242">
        <v>4</v>
      </c>
      <c r="N75" s="240"/>
      <c r="O75" s="243"/>
      <c r="P75" s="239" t="s">
        <v>4</v>
      </c>
      <c r="Q75" s="244"/>
      <c r="R75" s="245"/>
      <c r="S75" s="5" t="s">
        <v>5</v>
      </c>
      <c r="T75" s="4" t="s">
        <v>6</v>
      </c>
    </row>
    <row r="76" spans="1:37" x14ac:dyDescent="0.3">
      <c r="A76" s="264"/>
      <c r="B76" s="246">
        <v>1</v>
      </c>
      <c r="C76" s="37" t="str">
        <f>IF(A76&gt;0,IF(VLOOKUP(A76,seznam!$A$5:$C$132,3)&gt;0,VLOOKUP(A76,seznam!$A$5:$C$132,3),"------"),"------")</f>
        <v>------</v>
      </c>
      <c r="D76" s="247"/>
      <c r="E76" s="248"/>
      <c r="F76" s="249"/>
      <c r="G76" s="230">
        <f>AE79</f>
        <v>0</v>
      </c>
      <c r="H76" s="231" t="str">
        <f>AF79</f>
        <v>:</v>
      </c>
      <c r="I76" s="250">
        <f>AG79</f>
        <v>0</v>
      </c>
      <c r="J76" s="230">
        <f>AG81</f>
        <v>0</v>
      </c>
      <c r="K76" s="231" t="str">
        <f>AF81</f>
        <v>:</v>
      </c>
      <c r="L76" s="250">
        <f>AE81</f>
        <v>0</v>
      </c>
      <c r="M76" s="230">
        <f>AE76</f>
        <v>0</v>
      </c>
      <c r="N76" s="231" t="str">
        <f>AF76</f>
        <v>:</v>
      </c>
      <c r="O76" s="232">
        <f>AG76</f>
        <v>0</v>
      </c>
      <c r="P76" s="233">
        <f>G76+J76+M76</f>
        <v>0</v>
      </c>
      <c r="Q76" s="231" t="s">
        <v>7</v>
      </c>
      <c r="R76" s="250">
        <f>I76+L76+O76</f>
        <v>0</v>
      </c>
      <c r="S76" s="228">
        <f>IF(G76&gt;I76,2,IF(AND(G76&lt;I76,H76=":"),1,0))+IF(J76&gt;L76,2,IF(AND(J76&lt;L76,K76=":"),1,0))+IF(M76&gt;O76,2,IF(AND(M76&lt;O76,N76=":"),1,0))</f>
        <v>0</v>
      </c>
      <c r="T76" s="229"/>
      <c r="V76" s="6">
        <v>1</v>
      </c>
      <c r="W76" s="10" t="str">
        <f>C77</f>
        <v>------</v>
      </c>
      <c r="X76" s="16" t="s">
        <v>10</v>
      </c>
      <c r="Y76" s="13" t="str">
        <f>C83</f>
        <v>------</v>
      </c>
      <c r="Z76" s="40"/>
      <c r="AA76" s="41"/>
      <c r="AB76" s="41"/>
      <c r="AC76" s="41"/>
      <c r="AD76" s="45"/>
      <c r="AE76" s="22">
        <f t="shared" ref="AE76:AE81" si="14">IF(AND(LEN(Z76)&gt;0,MID(Z76,1,1)&lt;&gt;"-"),"1","0")+IF(AND(LEN(AA76)&gt;0,MID(AA76,1,1)&lt;&gt;"-"),"1","0")+IF(AND(LEN(AB76)&gt;0,MID(AB76,1,1)&lt;&gt;"-"),"1","0")+IF(AND(LEN(AC76)&gt;0,MID(AC76,1,1)&lt;&gt;"-"),"1","0")+IF(AND(LEN(AD76)&gt;0,MID(AD76,1,1)&lt;&gt;"-"),"1","0")</f>
        <v>0</v>
      </c>
      <c r="AF76" s="23" t="s">
        <v>7</v>
      </c>
      <c r="AG76" s="24">
        <f t="shared" ref="AG76:AG81" si="15">IF(AND(LEN(Z76)&gt;0,MID(Z76,1,1)="-"),"1","0")+IF(AND(LEN(AA76)&gt;0,MID(AA76,1,1)="-"),"1","0")+IF(AND(LEN(AB76)&gt;0,MID(AB76,1,1)="-"),"1","0")+IF(AND(LEN(AC76)&gt;0,MID(AC76,1,1)="-"),"1","0")+IF(AND(LEN(AD76)&gt;0,MID(AD76,1,1)="-"),"1","0")</f>
        <v>0</v>
      </c>
      <c r="AJ76" s="113">
        <f>A76</f>
        <v>0</v>
      </c>
      <c r="AK76" s="113">
        <f>A82</f>
        <v>0</v>
      </c>
    </row>
    <row r="77" spans="1:37" x14ac:dyDescent="0.3">
      <c r="A77" s="265"/>
      <c r="B77" s="208"/>
      <c r="C77" s="89" t="str">
        <f>IF(A76&gt;0,IF(VLOOKUP(A76,seznam!$A$5:$C$132,2)&gt;0,VLOOKUP(A76,seznam!$A$5:$C$132,2),"------"),"------")</f>
        <v>------</v>
      </c>
      <c r="D77" s="205"/>
      <c r="E77" s="205"/>
      <c r="F77" s="206"/>
      <c r="G77" s="196"/>
      <c r="H77" s="198"/>
      <c r="I77" s="200"/>
      <c r="J77" s="196"/>
      <c r="K77" s="198"/>
      <c r="L77" s="200"/>
      <c r="M77" s="196"/>
      <c r="N77" s="198"/>
      <c r="O77" s="214"/>
      <c r="P77" s="216"/>
      <c r="Q77" s="198"/>
      <c r="R77" s="200"/>
      <c r="S77" s="210"/>
      <c r="T77" s="212"/>
      <c r="V77" s="7">
        <v>2</v>
      </c>
      <c r="W77" s="11" t="str">
        <f>C79</f>
        <v>------</v>
      </c>
      <c r="X77" s="17" t="s">
        <v>10</v>
      </c>
      <c r="Y77" s="14" t="str">
        <f>C81</f>
        <v>------</v>
      </c>
      <c r="Z77" s="42"/>
      <c r="AA77" s="39"/>
      <c r="AB77" s="39"/>
      <c r="AC77" s="39"/>
      <c r="AD77" s="46"/>
      <c r="AE77" s="25">
        <f t="shared" si="14"/>
        <v>0</v>
      </c>
      <c r="AF77" s="26" t="s">
        <v>7</v>
      </c>
      <c r="AG77" s="27">
        <f t="shared" si="15"/>
        <v>0</v>
      </c>
      <c r="AJ77" s="113">
        <f>A78</f>
        <v>0</v>
      </c>
      <c r="AK77" s="113">
        <f>A80</f>
        <v>0</v>
      </c>
    </row>
    <row r="78" spans="1:37" x14ac:dyDescent="0.3">
      <c r="A78" s="265"/>
      <c r="B78" s="207">
        <v>2</v>
      </c>
      <c r="C78" s="38" t="str">
        <f>IF(A78&gt;0,IF(VLOOKUP(A78,seznam!$A$5:$C$132,3)&gt;0,VLOOKUP(A78,seznam!$A$5:$C$132,3),"------"),"------")</f>
        <v>------</v>
      </c>
      <c r="D78" s="197">
        <f>I76</f>
        <v>0</v>
      </c>
      <c r="E78" s="197" t="str">
        <f>H76</f>
        <v>:</v>
      </c>
      <c r="F78" s="199">
        <f>G76</f>
        <v>0</v>
      </c>
      <c r="G78" s="201"/>
      <c r="H78" s="202"/>
      <c r="I78" s="203"/>
      <c r="J78" s="195">
        <f>AE77</f>
        <v>0</v>
      </c>
      <c r="K78" s="197" t="str">
        <f>AF77</f>
        <v>:</v>
      </c>
      <c r="L78" s="199">
        <f>AG77</f>
        <v>0</v>
      </c>
      <c r="M78" s="195">
        <f>AE80</f>
        <v>0</v>
      </c>
      <c r="N78" s="197" t="str">
        <f>AF80</f>
        <v>:</v>
      </c>
      <c r="O78" s="213">
        <f>AG80</f>
        <v>0</v>
      </c>
      <c r="P78" s="215">
        <f>D78+J78+M78</f>
        <v>0</v>
      </c>
      <c r="Q78" s="197" t="s">
        <v>7</v>
      </c>
      <c r="R78" s="199">
        <f>F78+L78+O78</f>
        <v>0</v>
      </c>
      <c r="S78" s="209">
        <f>IF(D78&gt;F78,2,IF(AND(D78&lt;F78,E78=":"),1,0))+IF(J78&gt;L78,2,IF(AND(J78&lt;L78,K78=":"),1,0))+IF(M78&gt;O78,2,IF(AND(M78&lt;O78,N78=":"),1,0))</f>
        <v>0</v>
      </c>
      <c r="T78" s="211"/>
      <c r="V78" s="7">
        <v>3</v>
      </c>
      <c r="W78" s="11" t="str">
        <f>C83</f>
        <v>------</v>
      </c>
      <c r="X78" s="18" t="s">
        <v>10</v>
      </c>
      <c r="Y78" s="14" t="str">
        <f>C81</f>
        <v>------</v>
      </c>
      <c r="Z78" s="42"/>
      <c r="AA78" s="39"/>
      <c r="AB78" s="39"/>
      <c r="AC78" s="39"/>
      <c r="AD78" s="46"/>
      <c r="AE78" s="25">
        <f t="shared" si="14"/>
        <v>0</v>
      </c>
      <c r="AF78" s="26" t="s">
        <v>7</v>
      </c>
      <c r="AG78" s="27">
        <f t="shared" si="15"/>
        <v>0</v>
      </c>
      <c r="AJ78" s="113">
        <f>A82</f>
        <v>0</v>
      </c>
      <c r="AK78" s="113">
        <f>A80</f>
        <v>0</v>
      </c>
    </row>
    <row r="79" spans="1:37" x14ac:dyDescent="0.3">
      <c r="A79" s="265"/>
      <c r="B79" s="208"/>
      <c r="C79" s="35" t="str">
        <f>IF(A78&gt;0,IF(VLOOKUP(A78,seznam!$A$5:$C$132,2)&gt;0,VLOOKUP(A78,seznam!$A$5:$C$132,2),"------"),"------")</f>
        <v>------</v>
      </c>
      <c r="D79" s="198"/>
      <c r="E79" s="198"/>
      <c r="F79" s="200"/>
      <c r="G79" s="204"/>
      <c r="H79" s="205"/>
      <c r="I79" s="206"/>
      <c r="J79" s="196"/>
      <c r="K79" s="198"/>
      <c r="L79" s="200"/>
      <c r="M79" s="196"/>
      <c r="N79" s="198"/>
      <c r="O79" s="214"/>
      <c r="P79" s="236"/>
      <c r="Q79" s="234"/>
      <c r="R79" s="235"/>
      <c r="S79" s="210"/>
      <c r="T79" s="212"/>
      <c r="V79" s="7">
        <v>4</v>
      </c>
      <c r="W79" s="11" t="str">
        <f>C77</f>
        <v>------</v>
      </c>
      <c r="X79" s="17" t="s">
        <v>10</v>
      </c>
      <c r="Y79" s="14" t="str">
        <f>C79</f>
        <v>------</v>
      </c>
      <c r="Z79" s="42"/>
      <c r="AA79" s="39"/>
      <c r="AB79" s="39"/>
      <c r="AC79" s="39"/>
      <c r="AD79" s="46"/>
      <c r="AE79" s="25">
        <f t="shared" si="14"/>
        <v>0</v>
      </c>
      <c r="AF79" s="26" t="s">
        <v>7</v>
      </c>
      <c r="AG79" s="27">
        <f t="shared" si="15"/>
        <v>0</v>
      </c>
      <c r="AJ79" s="113">
        <f>A76</f>
        <v>0</v>
      </c>
      <c r="AK79" s="113">
        <f>A78</f>
        <v>0</v>
      </c>
    </row>
    <row r="80" spans="1:37" x14ac:dyDescent="0.3">
      <c r="A80" s="265"/>
      <c r="B80" s="207">
        <v>3</v>
      </c>
      <c r="C80" s="38" t="str">
        <f>IF(A80&gt;0,IF(VLOOKUP(A80,seznam!$A$5:$C$132,3)&gt;0,VLOOKUP(A80,seznam!$A$5:$C$132,3),"------"),"------")</f>
        <v>------</v>
      </c>
      <c r="D80" s="197">
        <f>L76</f>
        <v>0</v>
      </c>
      <c r="E80" s="197" t="str">
        <f>K76</f>
        <v>:</v>
      </c>
      <c r="F80" s="199">
        <f>J76</f>
        <v>0</v>
      </c>
      <c r="G80" s="195">
        <f>L78</f>
        <v>0</v>
      </c>
      <c r="H80" s="197" t="str">
        <f>K78</f>
        <v>:</v>
      </c>
      <c r="I80" s="199">
        <f>J78</f>
        <v>0</v>
      </c>
      <c r="J80" s="201"/>
      <c r="K80" s="202"/>
      <c r="L80" s="203"/>
      <c r="M80" s="195">
        <f>AG78</f>
        <v>0</v>
      </c>
      <c r="N80" s="197" t="str">
        <f>AF78</f>
        <v>:</v>
      </c>
      <c r="O80" s="213">
        <f>AE78</f>
        <v>0</v>
      </c>
      <c r="P80" s="215">
        <f>D80+G80+M80</f>
        <v>0</v>
      </c>
      <c r="Q80" s="197" t="s">
        <v>7</v>
      </c>
      <c r="R80" s="199">
        <f>F80+I80+O80</f>
        <v>0</v>
      </c>
      <c r="S80" s="209">
        <f>IF(D80&gt;F80,2,IF(AND(D80&lt;F80,E80=":"),1,0))+IF(G80&gt;I80,2,IF(AND(G80&lt;I80,H80=":"),1,0))+IF(M80&gt;O80,2,IF(AND(M80&lt;O80,N80=":"),1,0))</f>
        <v>0</v>
      </c>
      <c r="T80" s="211"/>
      <c r="V80" s="7">
        <v>5</v>
      </c>
      <c r="W80" s="11" t="str">
        <f>C79</f>
        <v>------</v>
      </c>
      <c r="X80" s="17" t="s">
        <v>10</v>
      </c>
      <c r="Y80" s="14" t="str">
        <f>C83</f>
        <v>------</v>
      </c>
      <c r="Z80" s="42"/>
      <c r="AA80" s="39"/>
      <c r="AB80" s="39"/>
      <c r="AC80" s="39"/>
      <c r="AD80" s="46"/>
      <c r="AE80" s="25">
        <f t="shared" si="14"/>
        <v>0</v>
      </c>
      <c r="AF80" s="26" t="s">
        <v>7</v>
      </c>
      <c r="AG80" s="27">
        <f t="shared" si="15"/>
        <v>0</v>
      </c>
      <c r="AJ80" s="113">
        <f>A78</f>
        <v>0</v>
      </c>
      <c r="AK80" s="113">
        <f>A82</f>
        <v>0</v>
      </c>
    </row>
    <row r="81" spans="1:73" ht="13.5" thickBot="1" x14ac:dyDescent="0.35">
      <c r="A81" s="265"/>
      <c r="B81" s="208"/>
      <c r="C81" s="35" t="str">
        <f>IF(A80&gt;0,IF(VLOOKUP(A80,seznam!$A$5:$C$132,2)&gt;0,VLOOKUP(A80,seznam!$A$5:$C$132,2),"------"),"------")</f>
        <v>------</v>
      </c>
      <c r="D81" s="198"/>
      <c r="E81" s="198"/>
      <c r="F81" s="200"/>
      <c r="G81" s="196"/>
      <c r="H81" s="198"/>
      <c r="I81" s="200"/>
      <c r="J81" s="204"/>
      <c r="K81" s="205"/>
      <c r="L81" s="206"/>
      <c r="M81" s="196"/>
      <c r="N81" s="198"/>
      <c r="O81" s="214"/>
      <c r="P81" s="216"/>
      <c r="Q81" s="198"/>
      <c r="R81" s="200"/>
      <c r="S81" s="210"/>
      <c r="T81" s="212"/>
      <c r="V81" s="8">
        <v>6</v>
      </c>
      <c r="W81" s="12" t="str">
        <f>C81</f>
        <v>------</v>
      </c>
      <c r="X81" s="19" t="s">
        <v>10</v>
      </c>
      <c r="Y81" s="15" t="str">
        <f>C77</f>
        <v>------</v>
      </c>
      <c r="Z81" s="43"/>
      <c r="AA81" s="44"/>
      <c r="AB81" s="44"/>
      <c r="AC81" s="44"/>
      <c r="AD81" s="47"/>
      <c r="AE81" s="28">
        <f t="shared" si="14"/>
        <v>0</v>
      </c>
      <c r="AF81" s="29" t="s">
        <v>7</v>
      </c>
      <c r="AG81" s="30">
        <f t="shared" si="15"/>
        <v>0</v>
      </c>
      <c r="AJ81" s="113">
        <f>A80</f>
        <v>0</v>
      </c>
      <c r="AK81" s="113">
        <f>A76</f>
        <v>0</v>
      </c>
    </row>
    <row r="82" spans="1:73" x14ac:dyDescent="0.3">
      <c r="A82" s="265"/>
      <c r="B82" s="207">
        <v>4</v>
      </c>
      <c r="C82" s="38" t="str">
        <f>IF(A82&gt;0,IF(VLOOKUP(A82,seznam!$A$5:$C$132,3)&gt;0,VLOOKUP(A82,seznam!$A$5:$C$132,3),"------"),"------")</f>
        <v>------</v>
      </c>
      <c r="D82" s="197">
        <f>O76</f>
        <v>0</v>
      </c>
      <c r="E82" s="197" t="str">
        <f>N76</f>
        <v>:</v>
      </c>
      <c r="F82" s="199">
        <f>M76</f>
        <v>0</v>
      </c>
      <c r="G82" s="195">
        <f>O78</f>
        <v>0</v>
      </c>
      <c r="H82" s="197" t="str">
        <f>N78</f>
        <v>:</v>
      </c>
      <c r="I82" s="199">
        <f>M78</f>
        <v>0</v>
      </c>
      <c r="J82" s="195">
        <f>O80</f>
        <v>0</v>
      </c>
      <c r="K82" s="197" t="str">
        <f>N80</f>
        <v>:</v>
      </c>
      <c r="L82" s="199">
        <f>M80</f>
        <v>0</v>
      </c>
      <c r="M82" s="201"/>
      <c r="N82" s="202"/>
      <c r="O82" s="223"/>
      <c r="P82" s="215">
        <f>D82+G82+J82</f>
        <v>0</v>
      </c>
      <c r="Q82" s="197" t="s">
        <v>7</v>
      </c>
      <c r="R82" s="199">
        <f>F82+I82+L82</f>
        <v>0</v>
      </c>
      <c r="S82" s="209">
        <f>IF(D82&gt;F82,2,IF(AND(D82&lt;F82,E82=":"),1,0))+IF(G82&gt;I82,2,IF(AND(G82&lt;I82,H82=":"),1,0))+IF(J82&gt;L82,2,IF(AND(J82&lt;L82,K82=":"),1,0))</f>
        <v>0</v>
      </c>
      <c r="T82" s="211"/>
    </row>
    <row r="83" spans="1:73" ht="13.5" thickBot="1" x14ac:dyDescent="0.35">
      <c r="A83" s="266"/>
      <c r="B83" s="220"/>
      <c r="C83" s="36" t="str">
        <f>IF(A82&gt;0,IF(VLOOKUP(A82,seznam!$A$5:$C$132,2)&gt;0,VLOOKUP(A82,seznam!$A$5:$C$132,2),"------"),"------")</f>
        <v>------</v>
      </c>
      <c r="D83" s="218"/>
      <c r="E83" s="218"/>
      <c r="F83" s="219"/>
      <c r="G83" s="217"/>
      <c r="H83" s="218"/>
      <c r="I83" s="219"/>
      <c r="J83" s="217"/>
      <c r="K83" s="218"/>
      <c r="L83" s="219"/>
      <c r="M83" s="224"/>
      <c r="N83" s="225"/>
      <c r="O83" s="226"/>
      <c r="P83" s="227"/>
      <c r="Q83" s="218"/>
      <c r="R83" s="219"/>
      <c r="S83" s="221"/>
      <c r="T83" s="222"/>
    </row>
    <row r="85" spans="1:73" ht="40" customHeight="1" x14ac:dyDescent="0.3">
      <c r="B85" s="251" t="e">
        <f ca="1">_xlfn.TEXTJOIN("-",,seznam!B2,"1.stupeň turnaj B")</f>
        <v>#NAME?</v>
      </c>
      <c r="C85" s="252"/>
      <c r="D85" s="252"/>
      <c r="E85" s="252"/>
      <c r="F85" s="252"/>
      <c r="G85" s="252"/>
      <c r="H85" s="252"/>
      <c r="I85" s="252"/>
      <c r="J85" s="252"/>
      <c r="K85" s="252"/>
      <c r="L85" s="252"/>
      <c r="M85" s="252"/>
      <c r="N85" s="252"/>
      <c r="O85" s="252"/>
      <c r="P85" s="252"/>
      <c r="Q85" s="252"/>
      <c r="R85" s="252"/>
      <c r="S85" s="252"/>
      <c r="T85" s="252"/>
      <c r="U85" s="252"/>
      <c r="V85" s="252"/>
      <c r="W85" s="252"/>
      <c r="X85" s="252"/>
      <c r="Y85" s="252"/>
      <c r="Z85" s="252"/>
      <c r="AA85" s="252"/>
      <c r="AB85" s="252"/>
      <c r="AC85" s="252"/>
      <c r="AD85" s="252"/>
      <c r="AE85" s="252"/>
      <c r="AF85" s="252"/>
      <c r="AG85" s="252"/>
      <c r="AP85" s="251" t="s">
        <v>69</v>
      </c>
      <c r="AQ85" s="252"/>
      <c r="AR85" s="252"/>
      <c r="AS85" s="252"/>
      <c r="AT85" s="252"/>
      <c r="AU85" s="252"/>
      <c r="AV85" s="252"/>
      <c r="AW85" s="252"/>
      <c r="AX85" s="252"/>
      <c r="AY85" s="252"/>
      <c r="AZ85" s="252"/>
      <c r="BA85" s="252"/>
      <c r="BB85" s="252"/>
      <c r="BC85" s="252"/>
      <c r="BD85" s="252"/>
      <c r="BE85" s="252"/>
      <c r="BF85" s="252"/>
      <c r="BG85" s="252"/>
      <c r="BH85" s="252"/>
      <c r="BI85" s="252"/>
      <c r="BJ85" s="252"/>
      <c r="BK85" s="252"/>
      <c r="BL85" s="252"/>
      <c r="BM85" s="252"/>
      <c r="BN85" s="252"/>
      <c r="BO85" s="252"/>
      <c r="BP85" s="252"/>
      <c r="BQ85" s="252"/>
      <c r="BR85" s="252"/>
      <c r="BS85" s="252"/>
      <c r="BT85" s="252"/>
      <c r="BU85" s="252"/>
    </row>
    <row r="86" spans="1:73" ht="13.5" thickBot="1" x14ac:dyDescent="0.35"/>
    <row r="87" spans="1:73" ht="13.5" thickBot="1" x14ac:dyDescent="0.35">
      <c r="A87" s="90" t="s">
        <v>2</v>
      </c>
      <c r="B87" s="237" t="s">
        <v>18</v>
      </c>
      <c r="C87" s="238"/>
      <c r="D87" s="239">
        <v>1</v>
      </c>
      <c r="E87" s="240"/>
      <c r="F87" s="241"/>
      <c r="G87" s="242">
        <v>2</v>
      </c>
      <c r="H87" s="240"/>
      <c r="I87" s="241"/>
      <c r="J87" s="242">
        <v>3</v>
      </c>
      <c r="K87" s="240"/>
      <c r="L87" s="241"/>
      <c r="M87" s="242">
        <v>4</v>
      </c>
      <c r="N87" s="240"/>
      <c r="O87" s="243"/>
      <c r="P87" s="239" t="s">
        <v>4</v>
      </c>
      <c r="Q87" s="244"/>
      <c r="R87" s="245"/>
      <c r="S87" s="5" t="s">
        <v>5</v>
      </c>
      <c r="T87" s="4" t="s">
        <v>6</v>
      </c>
    </row>
    <row r="88" spans="1:73" x14ac:dyDescent="0.3">
      <c r="A88" s="264">
        <v>25</v>
      </c>
      <c r="B88" s="246">
        <v>1</v>
      </c>
      <c r="C88" s="37" t="str">
        <f>IF(A88&gt;0,IF(VLOOKUP(A88,seznam!$A$5:$C$132,3)&gt;0,VLOOKUP(A88,seznam!$A$5:$C$132,3),"------"),"------")</f>
        <v>KST FOSFA LVA</v>
      </c>
      <c r="D88" s="247"/>
      <c r="E88" s="248"/>
      <c r="F88" s="249"/>
      <c r="G88" s="230">
        <f>AE91</f>
        <v>3</v>
      </c>
      <c r="H88" s="231" t="str">
        <f>AF91</f>
        <v>:</v>
      </c>
      <c r="I88" s="250">
        <f>AG91</f>
        <v>0</v>
      </c>
      <c r="J88" s="230">
        <f>AG93</f>
        <v>3</v>
      </c>
      <c r="K88" s="231" t="str">
        <f>AF93</f>
        <v>:</v>
      </c>
      <c r="L88" s="250">
        <f>AE93</f>
        <v>1</v>
      </c>
      <c r="M88" s="230">
        <f>AE88</f>
        <v>3</v>
      </c>
      <c r="N88" s="231" t="str">
        <f>AF88</f>
        <v>:</v>
      </c>
      <c r="O88" s="232">
        <f>AG88</f>
        <v>0</v>
      </c>
      <c r="P88" s="233">
        <f>G88+J88+M88</f>
        <v>9</v>
      </c>
      <c r="Q88" s="231" t="s">
        <v>7</v>
      </c>
      <c r="R88" s="250">
        <f>I88+L88+O88</f>
        <v>1</v>
      </c>
      <c r="S88" s="228">
        <f>IF(G88&gt;I88,2,IF(AND(G88&lt;I88,H88=":"),1,0))+IF(J88&gt;L88,2,IF(AND(J88&lt;L88,K88=":"),1,0))+IF(M88&gt;O88,2,IF(AND(M88&lt;O88,N88=":"),1,0))</f>
        <v>6</v>
      </c>
      <c r="T88" s="229" t="s">
        <v>243</v>
      </c>
      <c r="V88" s="6">
        <v>1</v>
      </c>
      <c r="W88" s="10" t="str">
        <f>C89</f>
        <v>Šimon Matěj</v>
      </c>
      <c r="X88" s="16" t="s">
        <v>10</v>
      </c>
      <c r="Y88" s="13" t="str">
        <f>C95</f>
        <v>Krouželová Linda</v>
      </c>
      <c r="Z88" s="40" t="s">
        <v>177</v>
      </c>
      <c r="AA88" s="41" t="s">
        <v>224</v>
      </c>
      <c r="AB88" s="41" t="s">
        <v>224</v>
      </c>
      <c r="AC88" s="41"/>
      <c r="AD88" s="45"/>
      <c r="AE88" s="22">
        <f t="shared" ref="AE88:AE93" si="16">IF(AND(LEN(Z88)&gt;0,MID(Z88,1,1)&lt;&gt;"-"),"1","0")+IF(AND(LEN(AA88)&gt;0,MID(AA88,1,1)&lt;&gt;"-"),"1","0")+IF(AND(LEN(AB88)&gt;0,MID(AB88,1,1)&lt;&gt;"-"),"1","0")+IF(AND(LEN(AC88)&gt;0,MID(AC88,1,1)&lt;&gt;"-"),"1","0")+IF(AND(LEN(AD88)&gt;0,MID(AD88,1,1)&lt;&gt;"-"),"1","0")</f>
        <v>3</v>
      </c>
      <c r="AF88" s="23" t="s">
        <v>7</v>
      </c>
      <c r="AG88" s="24">
        <f t="shared" ref="AG88:AG93" si="17">IF(AND(LEN(Z88)&gt;0,MID(Z88,1,1)="-"),"1","0")+IF(AND(LEN(AA88)&gt;0,MID(AA88,1,1)="-"),"1","0")+IF(AND(LEN(AB88)&gt;0,MID(AB88,1,1)="-"),"1","0")+IF(AND(LEN(AC88)&gt;0,MID(AC88,1,1)="-"),"1","0")+IF(AND(LEN(AD88)&gt;0,MID(AD88,1,1)="-"),"1","0")</f>
        <v>0</v>
      </c>
      <c r="AJ88" s="113">
        <f>A88</f>
        <v>25</v>
      </c>
      <c r="AK88" s="113">
        <f>A94</f>
        <v>38</v>
      </c>
    </row>
    <row r="89" spans="1:73" x14ac:dyDescent="0.3">
      <c r="A89" s="265"/>
      <c r="B89" s="208"/>
      <c r="C89" s="89" t="str">
        <f>IF(A88&gt;0,IF(VLOOKUP(A88,seznam!$A$5:$C$132,2)&gt;0,VLOOKUP(A88,seznam!$A$5:$C$132,2),"------"),"------")</f>
        <v>Šimon Matěj</v>
      </c>
      <c r="D89" s="205"/>
      <c r="E89" s="205"/>
      <c r="F89" s="206"/>
      <c r="G89" s="196"/>
      <c r="H89" s="198"/>
      <c r="I89" s="200"/>
      <c r="J89" s="196"/>
      <c r="K89" s="198"/>
      <c r="L89" s="200"/>
      <c r="M89" s="196"/>
      <c r="N89" s="198"/>
      <c r="O89" s="214"/>
      <c r="P89" s="216"/>
      <c r="Q89" s="198"/>
      <c r="R89" s="200"/>
      <c r="S89" s="210"/>
      <c r="T89" s="212"/>
      <c r="V89" s="7">
        <v>2</v>
      </c>
      <c r="W89" s="11" t="str">
        <f>C91</f>
        <v>Beneš Jan</v>
      </c>
      <c r="X89" s="17" t="s">
        <v>10</v>
      </c>
      <c r="Y89" s="14" t="str">
        <f>C93</f>
        <v>Šnábl Josef</v>
      </c>
      <c r="Z89" s="42" t="s">
        <v>225</v>
      </c>
      <c r="AA89" s="39" t="s">
        <v>234</v>
      </c>
      <c r="AB89" s="39" t="s">
        <v>228</v>
      </c>
      <c r="AC89" s="39"/>
      <c r="AD89" s="46"/>
      <c r="AE89" s="25">
        <f t="shared" si="16"/>
        <v>0</v>
      </c>
      <c r="AF89" s="26" t="s">
        <v>7</v>
      </c>
      <c r="AG89" s="27">
        <f t="shared" si="17"/>
        <v>3</v>
      </c>
      <c r="AJ89" s="113">
        <f>A90</f>
        <v>34</v>
      </c>
      <c r="AK89" s="113">
        <f>A92</f>
        <v>29</v>
      </c>
    </row>
    <row r="90" spans="1:73" x14ac:dyDescent="0.3">
      <c r="A90" s="265">
        <v>34</v>
      </c>
      <c r="B90" s="207">
        <v>2</v>
      </c>
      <c r="C90" s="38" t="str">
        <f>IF(A90&gt;0,IF(VLOOKUP(A90,seznam!$A$5:$C$132,3)&gt;0,VLOOKUP(A90,seznam!$A$5:$C$132,3),"------"),"------")</f>
        <v>TJ Sokol Ondratice</v>
      </c>
      <c r="D90" s="197">
        <f>I88</f>
        <v>0</v>
      </c>
      <c r="E90" s="197" t="str">
        <f>H88</f>
        <v>:</v>
      </c>
      <c r="F90" s="199">
        <f>G88</f>
        <v>3</v>
      </c>
      <c r="G90" s="201"/>
      <c r="H90" s="202"/>
      <c r="I90" s="203"/>
      <c r="J90" s="195">
        <f>AE89</f>
        <v>0</v>
      </c>
      <c r="K90" s="197" t="str">
        <f>AF89</f>
        <v>:</v>
      </c>
      <c r="L90" s="199">
        <f>AG89</f>
        <v>3</v>
      </c>
      <c r="M90" s="195">
        <f>AE92</f>
        <v>3</v>
      </c>
      <c r="N90" s="197" t="str">
        <f>AF92</f>
        <v>:</v>
      </c>
      <c r="O90" s="213">
        <f>AG92</f>
        <v>0</v>
      </c>
      <c r="P90" s="215">
        <f>D90+J90+M90</f>
        <v>3</v>
      </c>
      <c r="Q90" s="197" t="s">
        <v>7</v>
      </c>
      <c r="R90" s="199">
        <f>F90+L90+O90</f>
        <v>6</v>
      </c>
      <c r="S90" s="209">
        <f>IF(D90&gt;F90,2,IF(AND(D90&lt;F90,E90=":"),1,0))+IF(J90&gt;L90,2,IF(AND(J90&lt;L90,K90=":"),1,0))+IF(M90&gt;O90,2,IF(AND(M90&lt;O90,N90=":"),1,0))</f>
        <v>4</v>
      </c>
      <c r="T90" s="211" t="s">
        <v>245</v>
      </c>
      <c r="V90" s="7">
        <v>3</v>
      </c>
      <c r="W90" s="11" t="str">
        <f>C95</f>
        <v>Krouželová Linda</v>
      </c>
      <c r="X90" s="18" t="s">
        <v>10</v>
      </c>
      <c r="Y90" s="14" t="str">
        <f>C93</f>
        <v>Šnábl Josef</v>
      </c>
      <c r="Z90" s="42" t="s">
        <v>234</v>
      </c>
      <c r="AA90" s="39" t="s">
        <v>234</v>
      </c>
      <c r="AB90" s="39" t="s">
        <v>235</v>
      </c>
      <c r="AC90" s="39"/>
      <c r="AD90" s="46"/>
      <c r="AE90" s="25">
        <f t="shared" si="16"/>
        <v>0</v>
      </c>
      <c r="AF90" s="26" t="s">
        <v>7</v>
      </c>
      <c r="AG90" s="27">
        <f t="shared" si="17"/>
        <v>3</v>
      </c>
      <c r="AJ90" s="113">
        <f>A94</f>
        <v>38</v>
      </c>
      <c r="AK90" s="113">
        <f>A92</f>
        <v>29</v>
      </c>
    </row>
    <row r="91" spans="1:73" x14ac:dyDescent="0.3">
      <c r="A91" s="265"/>
      <c r="B91" s="208"/>
      <c r="C91" s="35" t="str">
        <f>IF(A90&gt;0,IF(VLOOKUP(A90,seznam!$A$5:$C$132,2)&gt;0,VLOOKUP(A90,seznam!$A$5:$C$132,2),"------"),"------")</f>
        <v>Beneš Jan</v>
      </c>
      <c r="D91" s="198"/>
      <c r="E91" s="198"/>
      <c r="F91" s="200"/>
      <c r="G91" s="204"/>
      <c r="H91" s="205"/>
      <c r="I91" s="206"/>
      <c r="J91" s="196"/>
      <c r="K91" s="198"/>
      <c r="L91" s="200"/>
      <c r="M91" s="196"/>
      <c r="N91" s="198"/>
      <c r="O91" s="214"/>
      <c r="P91" s="236"/>
      <c r="Q91" s="234"/>
      <c r="R91" s="235"/>
      <c r="S91" s="210"/>
      <c r="T91" s="212"/>
      <c r="V91" s="7">
        <v>4</v>
      </c>
      <c r="W91" s="11" t="str">
        <f>C89</f>
        <v>Šimon Matěj</v>
      </c>
      <c r="X91" s="17" t="s">
        <v>10</v>
      </c>
      <c r="Y91" s="14" t="str">
        <f>C91</f>
        <v>Beneš Jan</v>
      </c>
      <c r="Z91" s="42" t="s">
        <v>222</v>
      </c>
      <c r="AA91" s="39" t="s">
        <v>219</v>
      </c>
      <c r="AB91" s="39" t="s">
        <v>221</v>
      </c>
      <c r="AC91" s="39"/>
      <c r="AD91" s="46"/>
      <c r="AE91" s="25">
        <f t="shared" si="16"/>
        <v>3</v>
      </c>
      <c r="AF91" s="26" t="s">
        <v>7</v>
      </c>
      <c r="AG91" s="27">
        <f t="shared" si="17"/>
        <v>0</v>
      </c>
      <c r="AJ91" s="113">
        <f>A88</f>
        <v>25</v>
      </c>
      <c r="AK91" s="113">
        <f>A90</f>
        <v>34</v>
      </c>
    </row>
    <row r="92" spans="1:73" x14ac:dyDescent="0.3">
      <c r="A92" s="265">
        <v>29</v>
      </c>
      <c r="B92" s="207">
        <v>3</v>
      </c>
      <c r="C92" s="38" t="str">
        <f>IF(A92&gt;0,IF(VLOOKUP(A92,seznam!$A$5:$C$132,3)&gt;0,VLOOKUP(A92,seznam!$A$5:$C$132,3),"------"),"------")</f>
        <v>Sokol Znojmo-Orel Únanov</v>
      </c>
      <c r="D92" s="197">
        <f>L88</f>
        <v>1</v>
      </c>
      <c r="E92" s="197" t="str">
        <f>K88</f>
        <v>:</v>
      </c>
      <c r="F92" s="199">
        <f>J88</f>
        <v>3</v>
      </c>
      <c r="G92" s="195">
        <f>L90</f>
        <v>3</v>
      </c>
      <c r="H92" s="197" t="str">
        <f>K90</f>
        <v>:</v>
      </c>
      <c r="I92" s="199">
        <f>J90</f>
        <v>0</v>
      </c>
      <c r="J92" s="201"/>
      <c r="K92" s="202"/>
      <c r="L92" s="203"/>
      <c r="M92" s="195">
        <f>AG90</f>
        <v>3</v>
      </c>
      <c r="N92" s="197" t="str">
        <f>AF90</f>
        <v>:</v>
      </c>
      <c r="O92" s="213">
        <f>AE90</f>
        <v>0</v>
      </c>
      <c r="P92" s="215">
        <f>D92+G92+M92</f>
        <v>7</v>
      </c>
      <c r="Q92" s="197" t="s">
        <v>7</v>
      </c>
      <c r="R92" s="199">
        <f>F92+I92+O92</f>
        <v>3</v>
      </c>
      <c r="S92" s="209">
        <f>IF(D92&gt;F92,2,IF(AND(D92&lt;F92,E92=":"),1,0))+IF(G92&gt;I92,2,IF(AND(G92&lt;I92,H92=":"),1,0))+IF(M92&gt;O92,2,IF(AND(M92&lt;O92,N92=":"),1,0))</f>
        <v>5</v>
      </c>
      <c r="T92" s="211" t="s">
        <v>244</v>
      </c>
      <c r="V92" s="7">
        <v>5</v>
      </c>
      <c r="W92" s="11" t="str">
        <f>C91</f>
        <v>Beneš Jan</v>
      </c>
      <c r="X92" s="17" t="s">
        <v>10</v>
      </c>
      <c r="Y92" s="14" t="str">
        <f>C95</f>
        <v>Krouželová Linda</v>
      </c>
      <c r="Z92" s="42" t="s">
        <v>247</v>
      </c>
      <c r="AA92" s="39" t="s">
        <v>224</v>
      </c>
      <c r="AB92" s="39" t="s">
        <v>226</v>
      </c>
      <c r="AC92" s="39"/>
      <c r="AD92" s="46"/>
      <c r="AE92" s="25">
        <f t="shared" si="16"/>
        <v>3</v>
      </c>
      <c r="AF92" s="26" t="s">
        <v>7</v>
      </c>
      <c r="AG92" s="27">
        <f t="shared" si="17"/>
        <v>0</v>
      </c>
      <c r="AJ92" s="113">
        <f>A90</f>
        <v>34</v>
      </c>
      <c r="AK92" s="113">
        <f>A94</f>
        <v>38</v>
      </c>
    </row>
    <row r="93" spans="1:73" ht="13.5" thickBot="1" x14ac:dyDescent="0.35">
      <c r="A93" s="265"/>
      <c r="B93" s="208"/>
      <c r="C93" s="35" t="str">
        <f>IF(A92&gt;0,IF(VLOOKUP(A92,seznam!$A$5:$C$132,2)&gt;0,VLOOKUP(A92,seznam!$A$5:$C$132,2),"------"),"------")</f>
        <v>Šnábl Josef</v>
      </c>
      <c r="D93" s="198"/>
      <c r="E93" s="198"/>
      <c r="F93" s="200"/>
      <c r="G93" s="196"/>
      <c r="H93" s="198"/>
      <c r="I93" s="200"/>
      <c r="J93" s="204"/>
      <c r="K93" s="205"/>
      <c r="L93" s="206"/>
      <c r="M93" s="196"/>
      <c r="N93" s="198"/>
      <c r="O93" s="214"/>
      <c r="P93" s="216"/>
      <c r="Q93" s="198"/>
      <c r="R93" s="200"/>
      <c r="S93" s="210"/>
      <c r="T93" s="212"/>
      <c r="V93" s="8">
        <v>6</v>
      </c>
      <c r="W93" s="12" t="str">
        <f>C93</f>
        <v>Šnábl Josef</v>
      </c>
      <c r="X93" s="19" t="s">
        <v>10</v>
      </c>
      <c r="Y93" s="15" t="str">
        <f>C89</f>
        <v>Šimon Matěj</v>
      </c>
      <c r="Z93" s="43" t="s">
        <v>233</v>
      </c>
      <c r="AA93" s="44" t="s">
        <v>237</v>
      </c>
      <c r="AB93" s="44" t="s">
        <v>234</v>
      </c>
      <c r="AC93" s="44" t="s">
        <v>227</v>
      </c>
      <c r="AD93" s="47"/>
      <c r="AE93" s="28">
        <f t="shared" si="16"/>
        <v>1</v>
      </c>
      <c r="AF93" s="29" t="s">
        <v>7</v>
      </c>
      <c r="AG93" s="30">
        <f t="shared" si="17"/>
        <v>3</v>
      </c>
      <c r="AJ93" s="113">
        <f>A92</f>
        <v>29</v>
      </c>
      <c r="AK93" s="113">
        <f>A88</f>
        <v>25</v>
      </c>
    </row>
    <row r="94" spans="1:73" x14ac:dyDescent="0.3">
      <c r="A94" s="265">
        <v>38</v>
      </c>
      <c r="B94" s="207">
        <v>4</v>
      </c>
      <c r="C94" s="38" t="str">
        <f>IF(A94&gt;0,IF(VLOOKUP(A94,seznam!$A$5:$C$132,3)&gt;0,VLOOKUP(A94,seznam!$A$5:$C$132,3),"------"),"------")</f>
        <v>MK Řeznovice</v>
      </c>
      <c r="D94" s="197">
        <f>O88</f>
        <v>0</v>
      </c>
      <c r="E94" s="197" t="str">
        <f>N88</f>
        <v>:</v>
      </c>
      <c r="F94" s="199">
        <f>M88</f>
        <v>3</v>
      </c>
      <c r="G94" s="195">
        <f>O90</f>
        <v>0</v>
      </c>
      <c r="H94" s="197" t="str">
        <f>N90</f>
        <v>:</v>
      </c>
      <c r="I94" s="199">
        <f>M90</f>
        <v>3</v>
      </c>
      <c r="J94" s="195">
        <f>O92</f>
        <v>0</v>
      </c>
      <c r="K94" s="197" t="str">
        <f>N92</f>
        <v>:</v>
      </c>
      <c r="L94" s="199">
        <f>M92</f>
        <v>3</v>
      </c>
      <c r="M94" s="201"/>
      <c r="N94" s="202"/>
      <c r="O94" s="223"/>
      <c r="P94" s="215">
        <f>D94+G94+J94</f>
        <v>0</v>
      </c>
      <c r="Q94" s="197" t="s">
        <v>7</v>
      </c>
      <c r="R94" s="199">
        <f>F94+I94+L94</f>
        <v>9</v>
      </c>
      <c r="S94" s="209">
        <f>IF(D94&gt;F94,2,IF(AND(D94&lt;F94,E94=":"),1,0))+IF(G94&gt;I94,2,IF(AND(G94&lt;I94,H94=":"),1,0))+IF(J94&gt;L94,2,IF(AND(J94&lt;L94,K94=":"),1,0))</f>
        <v>3</v>
      </c>
      <c r="T94" s="211" t="s">
        <v>246</v>
      </c>
    </row>
    <row r="95" spans="1:73" ht="13.5" thickBot="1" x14ac:dyDescent="0.35">
      <c r="A95" s="266"/>
      <c r="B95" s="220"/>
      <c r="C95" s="36" t="str">
        <f>IF(A94&gt;0,IF(VLOOKUP(A94,seznam!$A$5:$C$132,2)&gt;0,VLOOKUP(A94,seznam!$A$5:$C$132,2),"------"),"------")</f>
        <v>Krouželová Linda</v>
      </c>
      <c r="D95" s="218"/>
      <c r="E95" s="218"/>
      <c r="F95" s="219"/>
      <c r="G95" s="217"/>
      <c r="H95" s="218"/>
      <c r="I95" s="219"/>
      <c r="J95" s="217"/>
      <c r="K95" s="218"/>
      <c r="L95" s="219"/>
      <c r="M95" s="224"/>
      <c r="N95" s="225"/>
      <c r="O95" s="226"/>
      <c r="P95" s="227"/>
      <c r="Q95" s="218"/>
      <c r="R95" s="219"/>
      <c r="S95" s="221"/>
      <c r="T95" s="222"/>
    </row>
    <row r="96" spans="1:73" ht="13.5" thickBot="1" x14ac:dyDescent="0.35"/>
    <row r="97" spans="1:37" ht="13.5" thickBot="1" x14ac:dyDescent="0.35">
      <c r="A97" s="90" t="s">
        <v>2</v>
      </c>
      <c r="B97" s="237" t="s">
        <v>19</v>
      </c>
      <c r="C97" s="238"/>
      <c r="D97" s="239">
        <v>1</v>
      </c>
      <c r="E97" s="240"/>
      <c r="F97" s="241"/>
      <c r="G97" s="242">
        <v>2</v>
      </c>
      <c r="H97" s="240"/>
      <c r="I97" s="241"/>
      <c r="J97" s="242">
        <v>3</v>
      </c>
      <c r="K97" s="240"/>
      <c r="L97" s="241"/>
      <c r="M97" s="242">
        <v>4</v>
      </c>
      <c r="N97" s="240"/>
      <c r="O97" s="243"/>
      <c r="P97" s="239" t="s">
        <v>4</v>
      </c>
      <c r="Q97" s="244"/>
      <c r="R97" s="245"/>
      <c r="S97" s="5" t="s">
        <v>5</v>
      </c>
      <c r="T97" s="4" t="s">
        <v>6</v>
      </c>
    </row>
    <row r="98" spans="1:37" x14ac:dyDescent="0.3">
      <c r="A98" s="264">
        <v>26</v>
      </c>
      <c r="B98" s="246">
        <v>1</v>
      </c>
      <c r="C98" s="37" t="str">
        <f>IF(A98&gt;0,IF(VLOOKUP(A98,seznam!$A$5:$C$132,3)&gt;0,VLOOKUP(A98,seznam!$A$5:$C$132,3),"------"),"------")</f>
        <v>MS Brno</v>
      </c>
      <c r="D98" s="247"/>
      <c r="E98" s="248"/>
      <c r="F98" s="249"/>
      <c r="G98" s="230">
        <f>AE101</f>
        <v>3</v>
      </c>
      <c r="H98" s="231" t="str">
        <f>AF101</f>
        <v>:</v>
      </c>
      <c r="I98" s="250">
        <f>AG101</f>
        <v>1</v>
      </c>
      <c r="J98" s="230">
        <f>AG103</f>
        <v>2</v>
      </c>
      <c r="K98" s="231" t="str">
        <f>AF103</f>
        <v>:</v>
      </c>
      <c r="L98" s="250">
        <f>AE103</f>
        <v>3</v>
      </c>
      <c r="M98" s="230">
        <f>AE98</f>
        <v>3</v>
      </c>
      <c r="N98" s="231" t="str">
        <f>AF98</f>
        <v>:</v>
      </c>
      <c r="O98" s="232">
        <f>AG98</f>
        <v>0</v>
      </c>
      <c r="P98" s="233">
        <f>G98+J98+M98</f>
        <v>8</v>
      </c>
      <c r="Q98" s="231" t="s">
        <v>7</v>
      </c>
      <c r="R98" s="250">
        <f>I98+L98+O98</f>
        <v>4</v>
      </c>
      <c r="S98" s="228">
        <f>IF(G98&gt;I98,2,IF(AND(G98&lt;I98,H98=":"),1,0))+IF(J98&gt;L98,2,IF(AND(J98&lt;L98,K98=":"),1,0))+IF(M98&gt;O98,2,IF(AND(M98&lt;O98,N98=":"),1,0))</f>
        <v>5</v>
      </c>
      <c r="T98" s="229" t="s">
        <v>243</v>
      </c>
      <c r="V98" s="6">
        <v>1</v>
      </c>
      <c r="W98" s="10" t="str">
        <f>C99</f>
        <v>Hojač Hugo</v>
      </c>
      <c r="X98" s="16" t="s">
        <v>10</v>
      </c>
      <c r="Y98" s="13" t="str">
        <f>C105</f>
        <v>Kottman Oskar</v>
      </c>
      <c r="Z98" s="40" t="s">
        <v>220</v>
      </c>
      <c r="AA98" s="41" t="s">
        <v>221</v>
      </c>
      <c r="AB98" s="41" t="s">
        <v>223</v>
      </c>
      <c r="AC98" s="41"/>
      <c r="AD98" s="45"/>
      <c r="AE98" s="22">
        <f t="shared" ref="AE98:AE103" si="18">IF(AND(LEN(Z98)&gt;0,MID(Z98,1,1)&lt;&gt;"-"),"1","0")+IF(AND(LEN(AA98)&gt;0,MID(AA98,1,1)&lt;&gt;"-"),"1","0")+IF(AND(LEN(AB98)&gt;0,MID(AB98,1,1)&lt;&gt;"-"),"1","0")+IF(AND(LEN(AC98)&gt;0,MID(AC98,1,1)&lt;&gt;"-"),"1","0")+IF(AND(LEN(AD98)&gt;0,MID(AD98,1,1)&lt;&gt;"-"),"1","0")</f>
        <v>3</v>
      </c>
      <c r="AF98" s="23" t="s">
        <v>7</v>
      </c>
      <c r="AG98" s="24">
        <f t="shared" ref="AG98:AG103" si="19">IF(AND(LEN(Z98)&gt;0,MID(Z98,1,1)="-"),"1","0")+IF(AND(LEN(AA98)&gt;0,MID(AA98,1,1)="-"),"1","0")+IF(AND(LEN(AB98)&gt;0,MID(AB98,1,1)="-"),"1","0")+IF(AND(LEN(AC98)&gt;0,MID(AC98,1,1)="-"),"1","0")+IF(AND(LEN(AD98)&gt;0,MID(AD98,1,1)="-"),"1","0")</f>
        <v>0</v>
      </c>
      <c r="AJ98" s="113">
        <f>A98</f>
        <v>26</v>
      </c>
      <c r="AK98" s="113">
        <f>A104</f>
        <v>37</v>
      </c>
    </row>
    <row r="99" spans="1:37" x14ac:dyDescent="0.3">
      <c r="A99" s="265"/>
      <c r="B99" s="208"/>
      <c r="C99" s="89" t="str">
        <f>IF(A98&gt;0,IF(VLOOKUP(A98,seznam!$A$5:$C$132,2)&gt;0,VLOOKUP(A98,seznam!$A$5:$C$132,2),"------"),"------")</f>
        <v>Hojač Hugo</v>
      </c>
      <c r="D99" s="205"/>
      <c r="E99" s="205"/>
      <c r="F99" s="206"/>
      <c r="G99" s="196"/>
      <c r="H99" s="198"/>
      <c r="I99" s="200"/>
      <c r="J99" s="196"/>
      <c r="K99" s="198"/>
      <c r="L99" s="200"/>
      <c r="M99" s="196"/>
      <c r="N99" s="198"/>
      <c r="O99" s="214"/>
      <c r="P99" s="216"/>
      <c r="Q99" s="198"/>
      <c r="R99" s="200"/>
      <c r="S99" s="210"/>
      <c r="T99" s="212"/>
      <c r="V99" s="7">
        <v>2</v>
      </c>
      <c r="W99" s="11" t="str">
        <f>C101</f>
        <v>Mráz Eduard</v>
      </c>
      <c r="X99" s="17" t="s">
        <v>10</v>
      </c>
      <c r="Y99" s="14" t="str">
        <f>C103</f>
        <v>Trcala Simon</v>
      </c>
      <c r="Z99" s="42" t="s">
        <v>226</v>
      </c>
      <c r="AA99" s="39" t="s">
        <v>237</v>
      </c>
      <c r="AB99" s="39" t="s">
        <v>219</v>
      </c>
      <c r="AC99" s="39" t="s">
        <v>232</v>
      </c>
      <c r="AD99" s="46" t="s">
        <v>238</v>
      </c>
      <c r="AE99" s="25">
        <f t="shared" si="18"/>
        <v>3</v>
      </c>
      <c r="AF99" s="26" t="s">
        <v>7</v>
      </c>
      <c r="AG99" s="27">
        <f t="shared" si="19"/>
        <v>2</v>
      </c>
      <c r="AJ99" s="113">
        <f>A100</f>
        <v>35</v>
      </c>
      <c r="AK99" s="113">
        <f>A102</f>
        <v>31</v>
      </c>
    </row>
    <row r="100" spans="1:37" x14ac:dyDescent="0.3">
      <c r="A100" s="265">
        <v>35</v>
      </c>
      <c r="B100" s="207">
        <v>2</v>
      </c>
      <c r="C100" s="38" t="str">
        <f>IF(A100&gt;0,IF(VLOOKUP(A100,seznam!$A$5:$C$132,3)&gt;0,VLOOKUP(A100,seznam!$A$5:$C$132,3),"------"),"------")</f>
        <v>KST FOSFA LVA</v>
      </c>
      <c r="D100" s="197">
        <f>I98</f>
        <v>1</v>
      </c>
      <c r="E100" s="197" t="str">
        <f>H98</f>
        <v>:</v>
      </c>
      <c r="F100" s="199">
        <f>G98</f>
        <v>3</v>
      </c>
      <c r="G100" s="201"/>
      <c r="H100" s="202"/>
      <c r="I100" s="203"/>
      <c r="J100" s="195">
        <f>AE99</f>
        <v>3</v>
      </c>
      <c r="K100" s="197" t="str">
        <f>AF99</f>
        <v>:</v>
      </c>
      <c r="L100" s="199">
        <f>AG99</f>
        <v>2</v>
      </c>
      <c r="M100" s="195">
        <f>AE102</f>
        <v>3</v>
      </c>
      <c r="N100" s="197" t="str">
        <f>AF102</f>
        <v>:</v>
      </c>
      <c r="O100" s="213">
        <f>AG102</f>
        <v>0</v>
      </c>
      <c r="P100" s="215">
        <f>D100+J100+M100</f>
        <v>7</v>
      </c>
      <c r="Q100" s="197" t="s">
        <v>7</v>
      </c>
      <c r="R100" s="199">
        <f>F100+L100+O100</f>
        <v>5</v>
      </c>
      <c r="S100" s="209">
        <f>IF(D100&gt;F100,2,IF(AND(D100&lt;F100,E100=":"),1,0))+IF(J100&gt;L100,2,IF(AND(J100&lt;L100,K100=":"),1,0))+IF(M100&gt;O100,2,IF(AND(M100&lt;O100,N100=":"),1,0))</f>
        <v>5</v>
      </c>
      <c r="T100" s="211" t="s">
        <v>245</v>
      </c>
      <c r="V100" s="7">
        <v>3</v>
      </c>
      <c r="W100" s="11" t="str">
        <f>C105</f>
        <v>Kottman Oskar</v>
      </c>
      <c r="X100" s="18" t="s">
        <v>10</v>
      </c>
      <c r="Y100" s="14" t="str">
        <f>C103</f>
        <v>Trcala Simon</v>
      </c>
      <c r="Z100" s="42" t="s">
        <v>226</v>
      </c>
      <c r="AA100" s="39" t="s">
        <v>225</v>
      </c>
      <c r="AB100" s="39" t="s">
        <v>225</v>
      </c>
      <c r="AC100" s="39" t="s">
        <v>226</v>
      </c>
      <c r="AD100" s="46" t="s">
        <v>234</v>
      </c>
      <c r="AE100" s="25">
        <f t="shared" si="18"/>
        <v>2</v>
      </c>
      <c r="AF100" s="26" t="s">
        <v>7</v>
      </c>
      <c r="AG100" s="27">
        <f t="shared" si="19"/>
        <v>3</v>
      </c>
      <c r="AJ100" s="113">
        <f>A104</f>
        <v>37</v>
      </c>
      <c r="AK100" s="113">
        <f>A102</f>
        <v>31</v>
      </c>
    </row>
    <row r="101" spans="1:37" x14ac:dyDescent="0.3">
      <c r="A101" s="265"/>
      <c r="B101" s="208"/>
      <c r="C101" s="35" t="str">
        <f>IF(A100&gt;0,IF(VLOOKUP(A100,seznam!$A$5:$C$132,2)&gt;0,VLOOKUP(A100,seznam!$A$5:$C$132,2),"------"),"------")</f>
        <v>Mráz Eduard</v>
      </c>
      <c r="D101" s="198"/>
      <c r="E101" s="198"/>
      <c r="F101" s="200"/>
      <c r="G101" s="204"/>
      <c r="H101" s="205"/>
      <c r="I101" s="206"/>
      <c r="J101" s="196"/>
      <c r="K101" s="198"/>
      <c r="L101" s="200"/>
      <c r="M101" s="196"/>
      <c r="N101" s="198"/>
      <c r="O101" s="214"/>
      <c r="P101" s="236"/>
      <c r="Q101" s="234"/>
      <c r="R101" s="235"/>
      <c r="S101" s="210"/>
      <c r="T101" s="212"/>
      <c r="V101" s="7">
        <v>4</v>
      </c>
      <c r="W101" s="11" t="str">
        <f>C99</f>
        <v>Hojač Hugo</v>
      </c>
      <c r="X101" s="17" t="s">
        <v>10</v>
      </c>
      <c r="Y101" s="14" t="str">
        <f>C101</f>
        <v>Mráz Eduard</v>
      </c>
      <c r="Z101" s="42" t="s">
        <v>224</v>
      </c>
      <c r="AA101" s="39" t="s">
        <v>222</v>
      </c>
      <c r="AB101" s="39" t="s">
        <v>231</v>
      </c>
      <c r="AC101" s="39" t="s">
        <v>222</v>
      </c>
      <c r="AD101" s="46"/>
      <c r="AE101" s="25">
        <f t="shared" si="18"/>
        <v>3</v>
      </c>
      <c r="AF101" s="26" t="s">
        <v>7</v>
      </c>
      <c r="AG101" s="27">
        <f t="shared" si="19"/>
        <v>1</v>
      </c>
      <c r="AJ101" s="113">
        <f>A98</f>
        <v>26</v>
      </c>
      <c r="AK101" s="113">
        <f>A100</f>
        <v>35</v>
      </c>
    </row>
    <row r="102" spans="1:37" x14ac:dyDescent="0.3">
      <c r="A102" s="265">
        <v>31</v>
      </c>
      <c r="B102" s="207">
        <v>3</v>
      </c>
      <c r="C102" s="38" t="str">
        <f>IF(A102&gt;0,IF(VLOOKUP(A102,seznam!$A$5:$C$132,3)&gt;0,VLOOKUP(A102,seznam!$A$5:$C$132,3),"------"),"------")</f>
        <v>Sokol Vracov</v>
      </c>
      <c r="D102" s="197">
        <f>L98</f>
        <v>3</v>
      </c>
      <c r="E102" s="197" t="str">
        <f>K98</f>
        <v>:</v>
      </c>
      <c r="F102" s="199">
        <f>J98</f>
        <v>2</v>
      </c>
      <c r="G102" s="195">
        <f>L100</f>
        <v>2</v>
      </c>
      <c r="H102" s="197" t="str">
        <f>K100</f>
        <v>:</v>
      </c>
      <c r="I102" s="199">
        <f>J100</f>
        <v>3</v>
      </c>
      <c r="J102" s="201"/>
      <c r="K102" s="202"/>
      <c r="L102" s="203"/>
      <c r="M102" s="195">
        <f>AG100</f>
        <v>3</v>
      </c>
      <c r="N102" s="197" t="str">
        <f>AF100</f>
        <v>:</v>
      </c>
      <c r="O102" s="213">
        <f>AE100</f>
        <v>2</v>
      </c>
      <c r="P102" s="215">
        <f>D102+G102+M102</f>
        <v>8</v>
      </c>
      <c r="Q102" s="197" t="s">
        <v>7</v>
      </c>
      <c r="R102" s="199">
        <f>F102+I102+O102</f>
        <v>7</v>
      </c>
      <c r="S102" s="209">
        <f>IF(D102&gt;F102,2,IF(AND(D102&lt;F102,E102=":"),1,0))+IF(G102&gt;I102,2,IF(AND(G102&lt;I102,H102=":"),1,0))+IF(M102&gt;O102,2,IF(AND(M102&lt;O102,N102=":"),1,0))</f>
        <v>5</v>
      </c>
      <c r="T102" s="211" t="s">
        <v>244</v>
      </c>
      <c r="V102" s="7">
        <v>5</v>
      </c>
      <c r="W102" s="11" t="str">
        <f>C101</f>
        <v>Mráz Eduard</v>
      </c>
      <c r="X102" s="17" t="s">
        <v>10</v>
      </c>
      <c r="Y102" s="14" t="str">
        <f>C105</f>
        <v>Kottman Oskar</v>
      </c>
      <c r="Z102" s="42" t="s">
        <v>222</v>
      </c>
      <c r="AA102" s="39" t="s">
        <v>222</v>
      </c>
      <c r="AB102" s="39" t="s">
        <v>220</v>
      </c>
      <c r="AC102" s="39"/>
      <c r="AD102" s="46"/>
      <c r="AE102" s="25">
        <f t="shared" si="18"/>
        <v>3</v>
      </c>
      <c r="AF102" s="26" t="s">
        <v>7</v>
      </c>
      <c r="AG102" s="27">
        <f t="shared" si="19"/>
        <v>0</v>
      </c>
      <c r="AJ102" s="113">
        <f>A100</f>
        <v>35</v>
      </c>
      <c r="AK102" s="113">
        <f>A104</f>
        <v>37</v>
      </c>
    </row>
    <row r="103" spans="1:37" ht="13.5" thickBot="1" x14ac:dyDescent="0.35">
      <c r="A103" s="265"/>
      <c r="B103" s="208"/>
      <c r="C103" s="35" t="str">
        <f>IF(A102&gt;0,IF(VLOOKUP(A102,seznam!$A$5:$C$132,2)&gt;0,VLOOKUP(A102,seznam!$A$5:$C$132,2),"------"),"------")</f>
        <v>Trcala Simon</v>
      </c>
      <c r="D103" s="198"/>
      <c r="E103" s="198"/>
      <c r="F103" s="200"/>
      <c r="G103" s="196"/>
      <c r="H103" s="198"/>
      <c r="I103" s="200"/>
      <c r="J103" s="204"/>
      <c r="K103" s="205"/>
      <c r="L103" s="206"/>
      <c r="M103" s="196"/>
      <c r="N103" s="198"/>
      <c r="O103" s="214"/>
      <c r="P103" s="216"/>
      <c r="Q103" s="198"/>
      <c r="R103" s="200"/>
      <c r="S103" s="210"/>
      <c r="T103" s="212"/>
      <c r="V103" s="8">
        <v>6</v>
      </c>
      <c r="W103" s="12" t="str">
        <f>C103</f>
        <v>Trcala Simon</v>
      </c>
      <c r="X103" s="19" t="s">
        <v>10</v>
      </c>
      <c r="Y103" s="15" t="str">
        <f>C99</f>
        <v>Hojač Hugo</v>
      </c>
      <c r="Z103" s="43" t="s">
        <v>231</v>
      </c>
      <c r="AA103" s="44" t="s">
        <v>234</v>
      </c>
      <c r="AB103" s="44" t="s">
        <v>247</v>
      </c>
      <c r="AC103" s="44" t="s">
        <v>224</v>
      </c>
      <c r="AD103" s="47" t="s">
        <v>220</v>
      </c>
      <c r="AE103" s="28">
        <f t="shared" si="18"/>
        <v>3</v>
      </c>
      <c r="AF103" s="29" t="s">
        <v>7</v>
      </c>
      <c r="AG103" s="30">
        <f t="shared" si="19"/>
        <v>2</v>
      </c>
      <c r="AJ103" s="113">
        <f>A102</f>
        <v>31</v>
      </c>
      <c r="AK103" s="113">
        <f>A98</f>
        <v>26</v>
      </c>
    </row>
    <row r="104" spans="1:37" x14ac:dyDescent="0.3">
      <c r="A104" s="265">
        <v>37</v>
      </c>
      <c r="B104" s="207">
        <v>4</v>
      </c>
      <c r="C104" s="38" t="str">
        <f>IF(A104&gt;0,IF(VLOOKUP(A104,seznam!$A$5:$C$132,3)&gt;0,VLOOKUP(A104,seznam!$A$5:$C$132,3),"------"),"------")</f>
        <v>MK Řeznovice</v>
      </c>
      <c r="D104" s="197">
        <f>O98</f>
        <v>0</v>
      </c>
      <c r="E104" s="197" t="str">
        <f>N98</f>
        <v>:</v>
      </c>
      <c r="F104" s="199">
        <f>M98</f>
        <v>3</v>
      </c>
      <c r="G104" s="195">
        <f>O100</f>
        <v>0</v>
      </c>
      <c r="H104" s="197" t="str">
        <f>N100</f>
        <v>:</v>
      </c>
      <c r="I104" s="199">
        <f>M100</f>
        <v>3</v>
      </c>
      <c r="J104" s="195">
        <f>O102</f>
        <v>2</v>
      </c>
      <c r="K104" s="197" t="str">
        <f>N102</f>
        <v>:</v>
      </c>
      <c r="L104" s="199">
        <f>M102</f>
        <v>3</v>
      </c>
      <c r="M104" s="201"/>
      <c r="N104" s="202"/>
      <c r="O104" s="223"/>
      <c r="P104" s="215">
        <f>D104+G104+J104</f>
        <v>2</v>
      </c>
      <c r="Q104" s="197" t="s">
        <v>7</v>
      </c>
      <c r="R104" s="199">
        <f>F104+I104+L104</f>
        <v>9</v>
      </c>
      <c r="S104" s="209">
        <f>IF(D104&gt;F104,2,IF(AND(D104&lt;F104,E104=":"),1,0))+IF(G104&gt;I104,2,IF(AND(G104&lt;I104,H104=":"),1,0))+IF(J104&gt;L104,2,IF(AND(J104&lt;L104,K104=":"),1,0))</f>
        <v>3</v>
      </c>
      <c r="T104" s="211" t="s">
        <v>246</v>
      </c>
    </row>
    <row r="105" spans="1:37" ht="13.5" thickBot="1" x14ac:dyDescent="0.35">
      <c r="A105" s="266"/>
      <c r="B105" s="220"/>
      <c r="C105" s="36" t="str">
        <f>IF(A104&gt;0,IF(VLOOKUP(A104,seznam!$A$5:$C$132,2)&gt;0,VLOOKUP(A104,seznam!$A$5:$C$132,2),"------"),"------")</f>
        <v>Kottman Oskar</v>
      </c>
      <c r="D105" s="218"/>
      <c r="E105" s="218"/>
      <c r="F105" s="219"/>
      <c r="G105" s="217"/>
      <c r="H105" s="218"/>
      <c r="I105" s="219"/>
      <c r="J105" s="217"/>
      <c r="K105" s="218"/>
      <c r="L105" s="219"/>
      <c r="M105" s="224"/>
      <c r="N105" s="225"/>
      <c r="O105" s="226"/>
      <c r="P105" s="227"/>
      <c r="Q105" s="218"/>
      <c r="R105" s="219"/>
      <c r="S105" s="221"/>
      <c r="T105" s="222"/>
    </row>
    <row r="106" spans="1:37" ht="13.5" thickBot="1" x14ac:dyDescent="0.35"/>
    <row r="107" spans="1:37" ht="13.5" thickBot="1" x14ac:dyDescent="0.35">
      <c r="A107" s="90" t="s">
        <v>2</v>
      </c>
      <c r="B107" s="237" t="s">
        <v>20</v>
      </c>
      <c r="C107" s="238"/>
      <c r="D107" s="239">
        <v>1</v>
      </c>
      <c r="E107" s="240"/>
      <c r="F107" s="241"/>
      <c r="G107" s="242">
        <v>2</v>
      </c>
      <c r="H107" s="240"/>
      <c r="I107" s="241"/>
      <c r="J107" s="242">
        <v>3</v>
      </c>
      <c r="K107" s="240"/>
      <c r="L107" s="241"/>
      <c r="M107" s="242">
        <v>4</v>
      </c>
      <c r="N107" s="240"/>
      <c r="O107" s="243"/>
      <c r="P107" s="239" t="s">
        <v>4</v>
      </c>
      <c r="Q107" s="244"/>
      <c r="R107" s="245"/>
      <c r="S107" s="5" t="s">
        <v>5</v>
      </c>
      <c r="T107" s="4" t="s">
        <v>6</v>
      </c>
    </row>
    <row r="108" spans="1:37" x14ac:dyDescent="0.3">
      <c r="A108" s="264">
        <v>27</v>
      </c>
      <c r="B108" s="246">
        <v>1</v>
      </c>
      <c r="C108" s="37" t="str">
        <f>IF(A108&gt;0,IF(VLOOKUP(A108,seznam!$A$5:$C$132,3)&gt;0,VLOOKUP(A108,seznam!$A$5:$C$132,3),"------"),"------")</f>
        <v>KST Blansko</v>
      </c>
      <c r="D108" s="247"/>
      <c r="E108" s="248"/>
      <c r="F108" s="249"/>
      <c r="G108" s="230">
        <f>AE111</f>
        <v>3</v>
      </c>
      <c r="H108" s="231" t="str">
        <f>AF111</f>
        <v>:</v>
      </c>
      <c r="I108" s="250">
        <f>AG111</f>
        <v>0</v>
      </c>
      <c r="J108" s="230">
        <f>AG113</f>
        <v>3</v>
      </c>
      <c r="K108" s="231" t="str">
        <f>AF113</f>
        <v>:</v>
      </c>
      <c r="L108" s="250">
        <f>AE113</f>
        <v>0</v>
      </c>
      <c r="M108" s="230">
        <f>AE108</f>
        <v>0</v>
      </c>
      <c r="N108" s="231" t="str">
        <f>AF108</f>
        <v>:</v>
      </c>
      <c r="O108" s="232">
        <f>AG108</f>
        <v>3</v>
      </c>
      <c r="P108" s="233">
        <f>G108+J108+M108</f>
        <v>6</v>
      </c>
      <c r="Q108" s="231" t="s">
        <v>7</v>
      </c>
      <c r="R108" s="250">
        <f>I108+L108+O108</f>
        <v>3</v>
      </c>
      <c r="S108" s="228">
        <f>IF(G108&gt;I108,2,IF(AND(G108&lt;I108,H108=":"),1,0))+IF(J108&gt;L108,2,IF(AND(J108&lt;L108,K108=":"),1,0))+IF(M108&gt;O108,2,IF(AND(M108&lt;O108,N108=":"),1,0))</f>
        <v>5</v>
      </c>
      <c r="T108" s="229" t="s">
        <v>244</v>
      </c>
      <c r="V108" s="6">
        <v>1</v>
      </c>
      <c r="W108" s="10" t="str">
        <f>C109</f>
        <v>Zouharová Beáta</v>
      </c>
      <c r="X108" s="16" t="s">
        <v>10</v>
      </c>
      <c r="Y108" s="13" t="str">
        <f>C115</f>
        <v>Matoušek Šimon</v>
      </c>
      <c r="Z108" s="40" t="s">
        <v>228</v>
      </c>
      <c r="AA108" s="41" t="s">
        <v>225</v>
      </c>
      <c r="AB108" s="41" t="s">
        <v>229</v>
      </c>
      <c r="AC108" s="41"/>
      <c r="AD108" s="45"/>
      <c r="AE108" s="22">
        <f t="shared" ref="AE108:AE113" si="20">IF(AND(LEN(Z108)&gt;0,MID(Z108,1,1)&lt;&gt;"-"),"1","0")+IF(AND(LEN(AA108)&gt;0,MID(AA108,1,1)&lt;&gt;"-"),"1","0")+IF(AND(LEN(AB108)&gt;0,MID(AB108,1,1)&lt;&gt;"-"),"1","0")+IF(AND(LEN(AC108)&gt;0,MID(AC108,1,1)&lt;&gt;"-"),"1","0")+IF(AND(LEN(AD108)&gt;0,MID(AD108,1,1)&lt;&gt;"-"),"1","0")</f>
        <v>0</v>
      </c>
      <c r="AF108" s="23" t="s">
        <v>7</v>
      </c>
      <c r="AG108" s="24">
        <f t="shared" ref="AG108:AG113" si="21">IF(AND(LEN(Z108)&gt;0,MID(Z108,1,1)="-"),"1","0")+IF(AND(LEN(AA108)&gt;0,MID(AA108,1,1)="-"),"1","0")+IF(AND(LEN(AB108)&gt;0,MID(AB108,1,1)="-"),"1","0")+IF(AND(LEN(AC108)&gt;0,MID(AC108,1,1)="-"),"1","0")+IF(AND(LEN(AD108)&gt;0,MID(AD108,1,1)="-"),"1","0")</f>
        <v>3</v>
      </c>
      <c r="AJ108" s="113">
        <f>A108</f>
        <v>27</v>
      </c>
      <c r="AK108" s="113">
        <f>A114</f>
        <v>39</v>
      </c>
    </row>
    <row r="109" spans="1:37" x14ac:dyDescent="0.3">
      <c r="A109" s="265"/>
      <c r="B109" s="208"/>
      <c r="C109" s="89" t="str">
        <f>IF(A108&gt;0,IF(VLOOKUP(A108,seznam!$A$5:$C$132,2)&gt;0,VLOOKUP(A108,seznam!$A$5:$C$132,2),"------"),"------")</f>
        <v>Zouharová Beáta</v>
      </c>
      <c r="D109" s="205"/>
      <c r="E109" s="205"/>
      <c r="F109" s="206"/>
      <c r="G109" s="196"/>
      <c r="H109" s="198"/>
      <c r="I109" s="200"/>
      <c r="J109" s="196"/>
      <c r="K109" s="198"/>
      <c r="L109" s="200"/>
      <c r="M109" s="196"/>
      <c r="N109" s="198"/>
      <c r="O109" s="214"/>
      <c r="P109" s="216"/>
      <c r="Q109" s="198"/>
      <c r="R109" s="200"/>
      <c r="S109" s="210"/>
      <c r="T109" s="212"/>
      <c r="V109" s="7">
        <v>2</v>
      </c>
      <c r="W109" s="11" t="str">
        <f>C111</f>
        <v>Filoniuk Jaroslav</v>
      </c>
      <c r="X109" s="17" t="s">
        <v>10</v>
      </c>
      <c r="Y109" s="14" t="str">
        <f>C113</f>
        <v>Mikulčíková Michaela</v>
      </c>
      <c r="Z109" s="42" t="s">
        <v>227</v>
      </c>
      <c r="AA109" s="39" t="s">
        <v>229</v>
      </c>
      <c r="AB109" s="39" t="s">
        <v>225</v>
      </c>
      <c r="AC109" s="39"/>
      <c r="AD109" s="46"/>
      <c r="AE109" s="25">
        <f t="shared" si="20"/>
        <v>0</v>
      </c>
      <c r="AF109" s="26" t="s">
        <v>7</v>
      </c>
      <c r="AG109" s="27">
        <f t="shared" si="21"/>
        <v>3</v>
      </c>
      <c r="AJ109" s="113">
        <f>A110</f>
        <v>36</v>
      </c>
      <c r="AK109" s="113">
        <f>A112</f>
        <v>30</v>
      </c>
    </row>
    <row r="110" spans="1:37" x14ac:dyDescent="0.3">
      <c r="A110" s="265">
        <v>36</v>
      </c>
      <c r="B110" s="207">
        <v>2</v>
      </c>
      <c r="C110" s="38" t="str">
        <f>IF(A110&gt;0,IF(VLOOKUP(A110,seznam!$A$5:$C$132,3)&gt;0,VLOOKUP(A110,seznam!$A$5:$C$132,3),"------"),"------")</f>
        <v>MK Řeznovice</v>
      </c>
      <c r="D110" s="197">
        <f>I108</f>
        <v>0</v>
      </c>
      <c r="E110" s="197" t="str">
        <f>H108</f>
        <v>:</v>
      </c>
      <c r="F110" s="199">
        <f>G108</f>
        <v>3</v>
      </c>
      <c r="G110" s="201"/>
      <c r="H110" s="202"/>
      <c r="I110" s="203"/>
      <c r="J110" s="195">
        <f>AE109</f>
        <v>0</v>
      </c>
      <c r="K110" s="197" t="str">
        <f>AF109</f>
        <v>:</v>
      </c>
      <c r="L110" s="199">
        <f>AG109</f>
        <v>3</v>
      </c>
      <c r="M110" s="195">
        <f>AE112</f>
        <v>0</v>
      </c>
      <c r="N110" s="197" t="str">
        <f>AF112</f>
        <v>:</v>
      </c>
      <c r="O110" s="213">
        <f>AG112</f>
        <v>3</v>
      </c>
      <c r="P110" s="215">
        <f>D110+J110+M110</f>
        <v>0</v>
      </c>
      <c r="Q110" s="197" t="s">
        <v>7</v>
      </c>
      <c r="R110" s="199">
        <f>F110+L110+O110</f>
        <v>9</v>
      </c>
      <c r="S110" s="209">
        <f>IF(D110&gt;F110,2,IF(AND(D110&lt;F110,E110=":"),1,0))+IF(J110&gt;L110,2,IF(AND(J110&lt;L110,K110=":"),1,0))+IF(M110&gt;O110,2,IF(AND(M110&lt;O110,N110=":"),1,0))</f>
        <v>3</v>
      </c>
      <c r="T110" s="211" t="s">
        <v>246</v>
      </c>
      <c r="V110" s="7">
        <v>3</v>
      </c>
      <c r="W110" s="11" t="str">
        <f>C115</f>
        <v>Matoušek Šimon</v>
      </c>
      <c r="X110" s="18" t="s">
        <v>10</v>
      </c>
      <c r="Y110" s="14" t="str">
        <f>C113</f>
        <v>Mikulčíková Michaela</v>
      </c>
      <c r="Z110" s="42" t="s">
        <v>231</v>
      </c>
      <c r="AA110" s="39" t="s">
        <v>226</v>
      </c>
      <c r="AB110" s="39" t="s">
        <v>224</v>
      </c>
      <c r="AC110" s="39" t="s">
        <v>224</v>
      </c>
      <c r="AD110" s="46"/>
      <c r="AE110" s="25">
        <f t="shared" si="20"/>
        <v>3</v>
      </c>
      <c r="AF110" s="26" t="s">
        <v>7</v>
      </c>
      <c r="AG110" s="27">
        <f t="shared" si="21"/>
        <v>1</v>
      </c>
      <c r="AJ110" s="113">
        <f>A114</f>
        <v>39</v>
      </c>
      <c r="AK110" s="113">
        <f>A112</f>
        <v>30</v>
      </c>
    </row>
    <row r="111" spans="1:37" x14ac:dyDescent="0.3">
      <c r="A111" s="265"/>
      <c r="B111" s="208"/>
      <c r="C111" s="35" t="str">
        <f>IF(A110&gt;0,IF(VLOOKUP(A110,seznam!$A$5:$C$132,2)&gt;0,VLOOKUP(A110,seznam!$A$5:$C$132,2),"------"),"------")</f>
        <v>Filoniuk Jaroslav</v>
      </c>
      <c r="D111" s="198"/>
      <c r="E111" s="198"/>
      <c r="F111" s="200"/>
      <c r="G111" s="204"/>
      <c r="H111" s="205"/>
      <c r="I111" s="206"/>
      <c r="J111" s="196"/>
      <c r="K111" s="198"/>
      <c r="L111" s="200"/>
      <c r="M111" s="196"/>
      <c r="N111" s="198"/>
      <c r="O111" s="214"/>
      <c r="P111" s="236"/>
      <c r="Q111" s="234"/>
      <c r="R111" s="235"/>
      <c r="S111" s="210"/>
      <c r="T111" s="212"/>
      <c r="V111" s="7">
        <v>4</v>
      </c>
      <c r="W111" s="11" t="str">
        <f>C109</f>
        <v>Zouharová Beáta</v>
      </c>
      <c r="X111" s="17" t="s">
        <v>10</v>
      </c>
      <c r="Y111" s="14" t="str">
        <f>C111</f>
        <v>Filoniuk Jaroslav</v>
      </c>
      <c r="Z111" s="42" t="s">
        <v>226</v>
      </c>
      <c r="AA111" s="39" t="s">
        <v>224</v>
      </c>
      <c r="AB111" s="39" t="s">
        <v>222</v>
      </c>
      <c r="AC111" s="39"/>
      <c r="AD111" s="46"/>
      <c r="AE111" s="25">
        <f t="shared" si="20"/>
        <v>3</v>
      </c>
      <c r="AF111" s="26" t="s">
        <v>7</v>
      </c>
      <c r="AG111" s="27">
        <f t="shared" si="21"/>
        <v>0</v>
      </c>
      <c r="AJ111" s="113">
        <f>A108</f>
        <v>27</v>
      </c>
      <c r="AK111" s="113">
        <f>A110</f>
        <v>36</v>
      </c>
    </row>
    <row r="112" spans="1:37" x14ac:dyDescent="0.3">
      <c r="A112" s="265">
        <v>30</v>
      </c>
      <c r="B112" s="207">
        <v>3</v>
      </c>
      <c r="C112" s="38" t="str">
        <f>IF(A112&gt;0,IF(VLOOKUP(A112,seznam!$A$5:$C$132,3)&gt;0,VLOOKUP(A112,seznam!$A$5:$C$132,3),"------"),"------")</f>
        <v>Sokol Vracov</v>
      </c>
      <c r="D112" s="197">
        <f>L108</f>
        <v>0</v>
      </c>
      <c r="E112" s="197" t="str">
        <f>K108</f>
        <v>:</v>
      </c>
      <c r="F112" s="199">
        <f>J108</f>
        <v>3</v>
      </c>
      <c r="G112" s="195">
        <f>L110</f>
        <v>3</v>
      </c>
      <c r="H112" s="197" t="str">
        <f>K110</f>
        <v>:</v>
      </c>
      <c r="I112" s="199">
        <f>J110</f>
        <v>0</v>
      </c>
      <c r="J112" s="201"/>
      <c r="K112" s="202"/>
      <c r="L112" s="203"/>
      <c r="M112" s="195">
        <f>AG110</f>
        <v>1</v>
      </c>
      <c r="N112" s="197" t="str">
        <f>AF110</f>
        <v>:</v>
      </c>
      <c r="O112" s="213">
        <f>AE110</f>
        <v>3</v>
      </c>
      <c r="P112" s="215">
        <f>D112+G112+M112</f>
        <v>4</v>
      </c>
      <c r="Q112" s="197" t="s">
        <v>7</v>
      </c>
      <c r="R112" s="199">
        <f>F112+I112+O112</f>
        <v>6</v>
      </c>
      <c r="S112" s="209">
        <f>IF(D112&gt;F112,2,IF(AND(D112&lt;F112,E112=":"),1,0))+IF(G112&gt;I112,2,IF(AND(G112&lt;I112,H112=":"),1,0))+IF(M112&gt;O112,2,IF(AND(M112&lt;O112,N112=":"),1,0))</f>
        <v>4</v>
      </c>
      <c r="T112" s="211" t="s">
        <v>245</v>
      </c>
      <c r="V112" s="7">
        <v>5</v>
      </c>
      <c r="W112" s="11" t="str">
        <f>C111</f>
        <v>Filoniuk Jaroslav</v>
      </c>
      <c r="X112" s="17" t="s">
        <v>10</v>
      </c>
      <c r="Y112" s="14" t="str">
        <f>C115</f>
        <v>Matoušek Šimon</v>
      </c>
      <c r="Z112" s="42" t="s">
        <v>228</v>
      </c>
      <c r="AA112" s="39" t="s">
        <v>225</v>
      </c>
      <c r="AB112" s="39" t="s">
        <v>234</v>
      </c>
      <c r="AC112" s="39"/>
      <c r="AD112" s="46"/>
      <c r="AE112" s="25">
        <f t="shared" si="20"/>
        <v>0</v>
      </c>
      <c r="AF112" s="26" t="s">
        <v>7</v>
      </c>
      <c r="AG112" s="27">
        <f t="shared" si="21"/>
        <v>3</v>
      </c>
      <c r="AJ112" s="113">
        <f>A110</f>
        <v>36</v>
      </c>
      <c r="AK112" s="113">
        <f>A114</f>
        <v>39</v>
      </c>
    </row>
    <row r="113" spans="1:37" ht="13.5" thickBot="1" x14ac:dyDescent="0.35">
      <c r="A113" s="265"/>
      <c r="B113" s="208"/>
      <c r="C113" s="35" t="str">
        <f>IF(A112&gt;0,IF(VLOOKUP(A112,seznam!$A$5:$C$132,2)&gt;0,VLOOKUP(A112,seznam!$A$5:$C$132,2),"------"),"------")</f>
        <v>Mikulčíková Michaela</v>
      </c>
      <c r="D113" s="198"/>
      <c r="E113" s="198"/>
      <c r="F113" s="200"/>
      <c r="G113" s="196"/>
      <c r="H113" s="198"/>
      <c r="I113" s="200"/>
      <c r="J113" s="204"/>
      <c r="K113" s="205"/>
      <c r="L113" s="206"/>
      <c r="M113" s="196"/>
      <c r="N113" s="198"/>
      <c r="O113" s="214"/>
      <c r="P113" s="216"/>
      <c r="Q113" s="198"/>
      <c r="R113" s="200"/>
      <c r="S113" s="210"/>
      <c r="T113" s="212"/>
      <c r="V113" s="8">
        <v>6</v>
      </c>
      <c r="W113" s="12" t="str">
        <f>C113</f>
        <v>Mikulčíková Michaela</v>
      </c>
      <c r="X113" s="19" t="s">
        <v>10</v>
      </c>
      <c r="Y113" s="15" t="str">
        <f>C109</f>
        <v>Zouharová Beáta</v>
      </c>
      <c r="Z113" s="43" t="s">
        <v>234</v>
      </c>
      <c r="AA113" s="44" t="s">
        <v>232</v>
      </c>
      <c r="AB113" s="44" t="s">
        <v>227</v>
      </c>
      <c r="AC113" s="44"/>
      <c r="AD113" s="47"/>
      <c r="AE113" s="28">
        <f t="shared" si="20"/>
        <v>0</v>
      </c>
      <c r="AF113" s="29" t="s">
        <v>7</v>
      </c>
      <c r="AG113" s="30">
        <f t="shared" si="21"/>
        <v>3</v>
      </c>
      <c r="AJ113" s="113">
        <f>A112</f>
        <v>30</v>
      </c>
      <c r="AK113" s="113">
        <f>A108</f>
        <v>27</v>
      </c>
    </row>
    <row r="114" spans="1:37" x14ac:dyDescent="0.3">
      <c r="A114" s="265">
        <v>39</v>
      </c>
      <c r="B114" s="207">
        <v>4</v>
      </c>
      <c r="C114" s="38" t="str">
        <f>IF(A114&gt;0,IF(VLOOKUP(A114,seznam!$A$5:$C$132,3)&gt;0,VLOOKUP(A114,seznam!$A$5:$C$132,3),"------"),"------")</f>
        <v>Sokol Židenice</v>
      </c>
      <c r="D114" s="197">
        <f>O108</f>
        <v>3</v>
      </c>
      <c r="E114" s="197" t="str">
        <f>N108</f>
        <v>:</v>
      </c>
      <c r="F114" s="199">
        <f>M108</f>
        <v>0</v>
      </c>
      <c r="G114" s="195">
        <f>O110</f>
        <v>3</v>
      </c>
      <c r="H114" s="197" t="str">
        <f>N110</f>
        <v>:</v>
      </c>
      <c r="I114" s="199">
        <f>M110</f>
        <v>0</v>
      </c>
      <c r="J114" s="195">
        <f>O112</f>
        <v>3</v>
      </c>
      <c r="K114" s="197" t="str">
        <f>N112</f>
        <v>:</v>
      </c>
      <c r="L114" s="199">
        <f>M112</f>
        <v>1</v>
      </c>
      <c r="M114" s="201"/>
      <c r="N114" s="202"/>
      <c r="O114" s="223"/>
      <c r="P114" s="215">
        <f>D114+G114+J114</f>
        <v>9</v>
      </c>
      <c r="Q114" s="197" t="s">
        <v>7</v>
      </c>
      <c r="R114" s="199">
        <f>F114+I114+L114</f>
        <v>1</v>
      </c>
      <c r="S114" s="209">
        <f>IF(D114&gt;F114,2,IF(AND(D114&lt;F114,E114=":"),1,0))+IF(G114&gt;I114,2,IF(AND(G114&lt;I114,H114=":"),1,0))+IF(J114&gt;L114,2,IF(AND(J114&lt;L114,K114=":"),1,0))</f>
        <v>6</v>
      </c>
      <c r="T114" s="211" t="s">
        <v>243</v>
      </c>
    </row>
    <row r="115" spans="1:37" ht="13.5" thickBot="1" x14ac:dyDescent="0.35">
      <c r="A115" s="266"/>
      <c r="B115" s="220"/>
      <c r="C115" s="36" t="str">
        <f>IF(A114&gt;0,IF(VLOOKUP(A114,seznam!$A$5:$C$132,2)&gt;0,VLOOKUP(A114,seznam!$A$5:$C$132,2),"------"),"------")</f>
        <v>Matoušek Šimon</v>
      </c>
      <c r="D115" s="218"/>
      <c r="E115" s="218"/>
      <c r="F115" s="219"/>
      <c r="G115" s="217"/>
      <c r="H115" s="218"/>
      <c r="I115" s="219"/>
      <c r="J115" s="217"/>
      <c r="K115" s="218"/>
      <c r="L115" s="219"/>
      <c r="M115" s="224"/>
      <c r="N115" s="225"/>
      <c r="O115" s="226"/>
      <c r="P115" s="227"/>
      <c r="Q115" s="218"/>
      <c r="R115" s="219"/>
      <c r="S115" s="221"/>
      <c r="T115" s="222"/>
    </row>
    <row r="116" spans="1:37" ht="13.5" thickBot="1" x14ac:dyDescent="0.35"/>
    <row r="117" spans="1:37" ht="13.5" thickBot="1" x14ac:dyDescent="0.35">
      <c r="A117" s="90" t="s">
        <v>2</v>
      </c>
      <c r="B117" s="237" t="s">
        <v>21</v>
      </c>
      <c r="C117" s="238"/>
      <c r="D117" s="239">
        <v>1</v>
      </c>
      <c r="E117" s="240"/>
      <c r="F117" s="241"/>
      <c r="G117" s="242">
        <v>2</v>
      </c>
      <c r="H117" s="240"/>
      <c r="I117" s="241"/>
      <c r="J117" s="242">
        <v>3</v>
      </c>
      <c r="K117" s="240"/>
      <c r="L117" s="241"/>
      <c r="M117" s="242">
        <v>4</v>
      </c>
      <c r="N117" s="240"/>
      <c r="O117" s="243"/>
      <c r="P117" s="239" t="s">
        <v>4</v>
      </c>
      <c r="Q117" s="244"/>
      <c r="R117" s="245"/>
      <c r="S117" s="5" t="s">
        <v>5</v>
      </c>
      <c r="T117" s="4" t="s">
        <v>6</v>
      </c>
    </row>
    <row r="118" spans="1:37" x14ac:dyDescent="0.3">
      <c r="A118" s="264">
        <v>28</v>
      </c>
      <c r="B118" s="246">
        <v>1</v>
      </c>
      <c r="C118" s="37" t="str">
        <f>IF(A118&gt;0,IF(VLOOKUP(A118,seznam!$A$5:$C$132,3)&gt;0,VLOOKUP(A118,seznam!$A$5:$C$132,3),"------"),"------")</f>
        <v>KST FOSFA LVA</v>
      </c>
      <c r="D118" s="247"/>
      <c r="E118" s="248"/>
      <c r="F118" s="249"/>
      <c r="G118" s="230">
        <f>AE121</f>
        <v>3</v>
      </c>
      <c r="H118" s="231" t="str">
        <f>AF121</f>
        <v>:</v>
      </c>
      <c r="I118" s="250">
        <f>AG121</f>
        <v>1</v>
      </c>
      <c r="J118" s="230">
        <f>AG123</f>
        <v>3</v>
      </c>
      <c r="K118" s="231" t="str">
        <f>AF123</f>
        <v>:</v>
      </c>
      <c r="L118" s="250">
        <f>AE123</f>
        <v>2</v>
      </c>
      <c r="M118" s="230">
        <f>AE118</f>
        <v>3</v>
      </c>
      <c r="N118" s="231" t="str">
        <f>AF118</f>
        <v>:</v>
      </c>
      <c r="O118" s="232">
        <f>AG118</f>
        <v>0</v>
      </c>
      <c r="P118" s="233">
        <f>G118+J118+M118</f>
        <v>9</v>
      </c>
      <c r="Q118" s="231" t="s">
        <v>7</v>
      </c>
      <c r="R118" s="250">
        <f>I118+L118+O118</f>
        <v>3</v>
      </c>
      <c r="S118" s="228">
        <f>IF(G118&gt;I118,2,IF(AND(G118&lt;I118,H118=":"),1,0))+IF(J118&gt;L118,2,IF(AND(J118&lt;L118,K118=":"),1,0))+IF(M118&gt;O118,2,IF(AND(M118&lt;O118,N118=":"),1,0))</f>
        <v>6</v>
      </c>
      <c r="T118" s="229" t="s">
        <v>243</v>
      </c>
      <c r="V118" s="6">
        <v>1</v>
      </c>
      <c r="W118" s="10" t="str">
        <f>C119</f>
        <v>Kurka Matěj</v>
      </c>
      <c r="X118" s="16" t="s">
        <v>10</v>
      </c>
      <c r="Y118" s="13" t="str">
        <f>C125</f>
        <v>Veselá Liliana</v>
      </c>
      <c r="Z118" s="40" t="s">
        <v>223</v>
      </c>
      <c r="AA118" s="41" t="s">
        <v>220</v>
      </c>
      <c r="AB118" s="41" t="s">
        <v>220</v>
      </c>
      <c r="AC118" s="41"/>
      <c r="AD118" s="45"/>
      <c r="AE118" s="22">
        <f t="shared" ref="AE118:AE123" si="22">IF(AND(LEN(Z118)&gt;0,MID(Z118,1,1)&lt;&gt;"-"),"1","0")+IF(AND(LEN(AA118)&gt;0,MID(AA118,1,1)&lt;&gt;"-"),"1","0")+IF(AND(LEN(AB118)&gt;0,MID(AB118,1,1)&lt;&gt;"-"),"1","0")+IF(AND(LEN(AC118)&gt;0,MID(AC118,1,1)&lt;&gt;"-"),"1","0")+IF(AND(LEN(AD118)&gt;0,MID(AD118,1,1)&lt;&gt;"-"),"1","0")</f>
        <v>3</v>
      </c>
      <c r="AF118" s="23" t="s">
        <v>7</v>
      </c>
      <c r="AG118" s="24">
        <f t="shared" ref="AG118:AG123" si="23">IF(AND(LEN(Z118)&gt;0,MID(Z118,1,1)="-"),"1","0")+IF(AND(LEN(AA118)&gt;0,MID(AA118,1,1)="-"),"1","0")+IF(AND(LEN(AB118)&gt;0,MID(AB118,1,1)="-"),"1","0")+IF(AND(LEN(AC118)&gt;0,MID(AC118,1,1)="-"),"1","0")+IF(AND(LEN(AD118)&gt;0,MID(AD118,1,1)="-"),"1","0")</f>
        <v>0</v>
      </c>
      <c r="AJ118" s="113">
        <f>A118</f>
        <v>28</v>
      </c>
      <c r="AK118" s="113">
        <f>A124</f>
        <v>40</v>
      </c>
    </row>
    <row r="119" spans="1:37" x14ac:dyDescent="0.3">
      <c r="A119" s="265"/>
      <c r="B119" s="208"/>
      <c r="C119" s="89" t="str">
        <f>IF(A118&gt;0,IF(VLOOKUP(A118,seznam!$A$5:$C$132,2)&gt;0,VLOOKUP(A118,seznam!$A$5:$C$132,2),"------"),"------")</f>
        <v>Kurka Matěj</v>
      </c>
      <c r="D119" s="205"/>
      <c r="E119" s="205"/>
      <c r="F119" s="206"/>
      <c r="G119" s="196"/>
      <c r="H119" s="198"/>
      <c r="I119" s="200"/>
      <c r="J119" s="196"/>
      <c r="K119" s="198"/>
      <c r="L119" s="200"/>
      <c r="M119" s="196"/>
      <c r="N119" s="198"/>
      <c r="O119" s="214"/>
      <c r="P119" s="216"/>
      <c r="Q119" s="198"/>
      <c r="R119" s="200"/>
      <c r="S119" s="210"/>
      <c r="T119" s="212"/>
      <c r="V119" s="7">
        <v>2</v>
      </c>
      <c r="W119" s="11" t="str">
        <f>C121</f>
        <v>Adamová Adéla</v>
      </c>
      <c r="X119" s="17" t="s">
        <v>10</v>
      </c>
      <c r="Y119" s="14" t="str">
        <f>C123</f>
        <v>Halenár Richard</v>
      </c>
      <c r="Z119" s="42" t="s">
        <v>227</v>
      </c>
      <c r="AA119" s="39" t="s">
        <v>235</v>
      </c>
      <c r="AB119" s="39" t="s">
        <v>232</v>
      </c>
      <c r="AC119" s="39"/>
      <c r="AD119" s="46"/>
      <c r="AE119" s="25">
        <f t="shared" si="22"/>
        <v>0</v>
      </c>
      <c r="AF119" s="26" t="s">
        <v>7</v>
      </c>
      <c r="AG119" s="27">
        <f t="shared" si="23"/>
        <v>3</v>
      </c>
      <c r="AJ119" s="113">
        <f>A120</f>
        <v>33</v>
      </c>
      <c r="AK119" s="113">
        <f>A122</f>
        <v>32</v>
      </c>
    </row>
    <row r="120" spans="1:37" x14ac:dyDescent="0.3">
      <c r="A120" s="265">
        <v>33</v>
      </c>
      <c r="B120" s="207">
        <v>2</v>
      </c>
      <c r="C120" s="38" t="str">
        <f>IF(A120&gt;0,IF(VLOOKUP(A120,seznam!$A$5:$C$132,3)&gt;0,VLOOKUP(A120,seznam!$A$5:$C$132,3),"------"),"------")</f>
        <v>Sokol Znojmo-Orel Únanov</v>
      </c>
      <c r="D120" s="197">
        <f>I118</f>
        <v>1</v>
      </c>
      <c r="E120" s="197" t="str">
        <f>H118</f>
        <v>:</v>
      </c>
      <c r="F120" s="199">
        <f>G118</f>
        <v>3</v>
      </c>
      <c r="G120" s="201"/>
      <c r="H120" s="202"/>
      <c r="I120" s="203"/>
      <c r="J120" s="195">
        <f>AE119</f>
        <v>0</v>
      </c>
      <c r="K120" s="197" t="str">
        <f>AF119</f>
        <v>:</v>
      </c>
      <c r="L120" s="199">
        <f>AG119</f>
        <v>3</v>
      </c>
      <c r="M120" s="195">
        <f>AE122</f>
        <v>3</v>
      </c>
      <c r="N120" s="197" t="str">
        <f>AF122</f>
        <v>:</v>
      </c>
      <c r="O120" s="213">
        <f>AG122</f>
        <v>1</v>
      </c>
      <c r="P120" s="215">
        <f>D120+J120+M120</f>
        <v>4</v>
      </c>
      <c r="Q120" s="197" t="s">
        <v>7</v>
      </c>
      <c r="R120" s="199">
        <f>F120+L120+O120</f>
        <v>7</v>
      </c>
      <c r="S120" s="209">
        <f>IF(D120&gt;F120,2,IF(AND(D120&lt;F120,E120=":"),1,0))+IF(J120&gt;L120,2,IF(AND(J120&lt;L120,K120=":"),1,0))+IF(M120&gt;O120,2,IF(AND(M120&lt;O120,N120=":"),1,0))</f>
        <v>4</v>
      </c>
      <c r="T120" s="211" t="s">
        <v>245</v>
      </c>
      <c r="V120" s="7">
        <v>3</v>
      </c>
      <c r="W120" s="11" t="str">
        <f>C125</f>
        <v>Veselá Liliana</v>
      </c>
      <c r="X120" s="18" t="s">
        <v>10</v>
      </c>
      <c r="Y120" s="14" t="str">
        <f>C123</f>
        <v>Halenár Richard</v>
      </c>
      <c r="Z120" s="42" t="s">
        <v>228</v>
      </c>
      <c r="AA120" s="39" t="s">
        <v>237</v>
      </c>
      <c r="AB120" s="39" t="s">
        <v>231</v>
      </c>
      <c r="AC120" s="39"/>
      <c r="AD120" s="46"/>
      <c r="AE120" s="25">
        <f t="shared" si="22"/>
        <v>0</v>
      </c>
      <c r="AF120" s="26" t="s">
        <v>7</v>
      </c>
      <c r="AG120" s="27">
        <f t="shared" si="23"/>
        <v>3</v>
      </c>
      <c r="AJ120" s="113">
        <f>A124</f>
        <v>40</v>
      </c>
      <c r="AK120" s="113">
        <f>A122</f>
        <v>32</v>
      </c>
    </row>
    <row r="121" spans="1:37" x14ac:dyDescent="0.3">
      <c r="A121" s="265"/>
      <c r="B121" s="208"/>
      <c r="C121" s="35" t="str">
        <f>IF(A120&gt;0,IF(VLOOKUP(A120,seznam!$A$5:$C$132,2)&gt;0,VLOOKUP(A120,seznam!$A$5:$C$132,2),"------"),"------")</f>
        <v>Adamová Adéla</v>
      </c>
      <c r="D121" s="198"/>
      <c r="E121" s="198"/>
      <c r="F121" s="200"/>
      <c r="G121" s="204"/>
      <c r="H121" s="205"/>
      <c r="I121" s="206"/>
      <c r="J121" s="196"/>
      <c r="K121" s="198"/>
      <c r="L121" s="200"/>
      <c r="M121" s="196"/>
      <c r="N121" s="198"/>
      <c r="O121" s="214"/>
      <c r="P121" s="236"/>
      <c r="Q121" s="234"/>
      <c r="R121" s="235"/>
      <c r="S121" s="210"/>
      <c r="T121" s="212"/>
      <c r="V121" s="7">
        <v>4</v>
      </c>
      <c r="W121" s="11" t="str">
        <f>C119</f>
        <v>Kurka Matěj</v>
      </c>
      <c r="X121" s="17" t="s">
        <v>10</v>
      </c>
      <c r="Y121" s="14" t="str">
        <f>C121</f>
        <v>Adamová Adéla</v>
      </c>
      <c r="Z121" s="42" t="s">
        <v>227</v>
      </c>
      <c r="AA121" s="39" t="s">
        <v>230</v>
      </c>
      <c r="AB121" s="39" t="s">
        <v>241</v>
      </c>
      <c r="AC121" s="39" t="s">
        <v>224</v>
      </c>
      <c r="AD121" s="46"/>
      <c r="AE121" s="25">
        <f t="shared" si="22"/>
        <v>3</v>
      </c>
      <c r="AF121" s="26" t="s">
        <v>7</v>
      </c>
      <c r="AG121" s="27">
        <f t="shared" si="23"/>
        <v>1</v>
      </c>
      <c r="AJ121" s="113">
        <f>A118</f>
        <v>28</v>
      </c>
      <c r="AK121" s="113">
        <f>A120</f>
        <v>33</v>
      </c>
    </row>
    <row r="122" spans="1:37" x14ac:dyDescent="0.3">
      <c r="A122" s="265">
        <v>32</v>
      </c>
      <c r="B122" s="207">
        <v>3</v>
      </c>
      <c r="C122" s="38" t="str">
        <f>IF(A122&gt;0,IF(VLOOKUP(A122,seznam!$A$5:$C$132,3)&gt;0,VLOOKUP(A122,seznam!$A$5:$C$132,3),"------"),"------")</f>
        <v>MK Řeznovice</v>
      </c>
      <c r="D122" s="197">
        <f>L118</f>
        <v>2</v>
      </c>
      <c r="E122" s="197" t="str">
        <f>K118</f>
        <v>:</v>
      </c>
      <c r="F122" s="199">
        <f>J118</f>
        <v>3</v>
      </c>
      <c r="G122" s="195">
        <f>L120</f>
        <v>3</v>
      </c>
      <c r="H122" s="197" t="str">
        <f>K120</f>
        <v>:</v>
      </c>
      <c r="I122" s="199">
        <f>J120</f>
        <v>0</v>
      </c>
      <c r="J122" s="201"/>
      <c r="K122" s="202"/>
      <c r="L122" s="203"/>
      <c r="M122" s="195">
        <f>AG120</f>
        <v>3</v>
      </c>
      <c r="N122" s="197" t="str">
        <f>AF120</f>
        <v>:</v>
      </c>
      <c r="O122" s="213">
        <f>AE120</f>
        <v>0</v>
      </c>
      <c r="P122" s="215">
        <f>D122+G122+M122</f>
        <v>8</v>
      </c>
      <c r="Q122" s="197" t="s">
        <v>7</v>
      </c>
      <c r="R122" s="199">
        <f>F122+I122+O122</f>
        <v>3</v>
      </c>
      <c r="S122" s="209">
        <f>IF(D122&gt;F122,2,IF(AND(D122&lt;F122,E122=":"),1,0))+IF(G122&gt;I122,2,IF(AND(G122&lt;I122,H122=":"),1,0))+IF(M122&gt;O122,2,IF(AND(M122&lt;O122,N122=":"),1,0))</f>
        <v>5</v>
      </c>
      <c r="T122" s="211" t="s">
        <v>244</v>
      </c>
      <c r="V122" s="7">
        <v>5</v>
      </c>
      <c r="W122" s="11" t="str">
        <f>C121</f>
        <v>Adamová Adéla</v>
      </c>
      <c r="X122" s="17" t="s">
        <v>10</v>
      </c>
      <c r="Y122" s="14" t="str">
        <f>C125</f>
        <v>Veselá Liliana</v>
      </c>
      <c r="Z122" s="42" t="s">
        <v>222</v>
      </c>
      <c r="AA122" s="39" t="s">
        <v>225</v>
      </c>
      <c r="AB122" s="39" t="s">
        <v>222</v>
      </c>
      <c r="AC122" s="39" t="s">
        <v>222</v>
      </c>
      <c r="AD122" s="46"/>
      <c r="AE122" s="25">
        <f t="shared" si="22"/>
        <v>3</v>
      </c>
      <c r="AF122" s="26" t="s">
        <v>7</v>
      </c>
      <c r="AG122" s="27">
        <f t="shared" si="23"/>
        <v>1</v>
      </c>
      <c r="AJ122" s="113">
        <f>A120</f>
        <v>33</v>
      </c>
      <c r="AK122" s="113">
        <f>A124</f>
        <v>40</v>
      </c>
    </row>
    <row r="123" spans="1:37" ht="13.5" thickBot="1" x14ac:dyDescent="0.35">
      <c r="A123" s="265"/>
      <c r="B123" s="208"/>
      <c r="C123" s="35" t="str">
        <f>IF(A122&gt;0,IF(VLOOKUP(A122,seznam!$A$5:$C$132,2)&gt;0,VLOOKUP(A122,seznam!$A$5:$C$132,2),"------"),"------")</f>
        <v>Halenár Richard</v>
      </c>
      <c r="D123" s="198"/>
      <c r="E123" s="198"/>
      <c r="F123" s="200"/>
      <c r="G123" s="196"/>
      <c r="H123" s="198"/>
      <c r="I123" s="200"/>
      <c r="J123" s="204"/>
      <c r="K123" s="205"/>
      <c r="L123" s="206"/>
      <c r="M123" s="196"/>
      <c r="N123" s="198"/>
      <c r="O123" s="214"/>
      <c r="P123" s="216"/>
      <c r="Q123" s="198"/>
      <c r="R123" s="200"/>
      <c r="S123" s="210"/>
      <c r="T123" s="212"/>
      <c r="V123" s="8">
        <v>6</v>
      </c>
      <c r="W123" s="12" t="str">
        <f>C123</f>
        <v>Halenár Richard</v>
      </c>
      <c r="X123" s="19" t="s">
        <v>10</v>
      </c>
      <c r="Y123" s="15" t="str">
        <f>C119</f>
        <v>Kurka Matěj</v>
      </c>
      <c r="Z123" s="43" t="s">
        <v>234</v>
      </c>
      <c r="AA123" s="44" t="s">
        <v>219</v>
      </c>
      <c r="AB123" s="44" t="s">
        <v>238</v>
      </c>
      <c r="AC123" s="44" t="s">
        <v>249</v>
      </c>
      <c r="AD123" s="47" t="s">
        <v>229</v>
      </c>
      <c r="AE123" s="28">
        <f t="shared" si="22"/>
        <v>2</v>
      </c>
      <c r="AF123" s="29" t="s">
        <v>7</v>
      </c>
      <c r="AG123" s="30">
        <f t="shared" si="23"/>
        <v>3</v>
      </c>
      <c r="AJ123" s="113">
        <f>A122</f>
        <v>32</v>
      </c>
      <c r="AK123" s="113">
        <f>A118</f>
        <v>28</v>
      </c>
    </row>
    <row r="124" spans="1:37" x14ac:dyDescent="0.3">
      <c r="A124" s="265">
        <v>40</v>
      </c>
      <c r="B124" s="207">
        <v>4</v>
      </c>
      <c r="C124" s="38" t="str">
        <f>IF(A124&gt;0,IF(VLOOKUP(A124,seznam!$A$5:$C$132,3)&gt;0,VLOOKUP(A124,seznam!$A$5:$C$132,3),"------"),"------")</f>
        <v>KST Blansko</v>
      </c>
      <c r="D124" s="197">
        <f>O118</f>
        <v>0</v>
      </c>
      <c r="E124" s="197" t="str">
        <f>N118</f>
        <v>:</v>
      </c>
      <c r="F124" s="199">
        <f>M118</f>
        <v>3</v>
      </c>
      <c r="G124" s="195">
        <f>O120</f>
        <v>1</v>
      </c>
      <c r="H124" s="197" t="str">
        <f>N120</f>
        <v>:</v>
      </c>
      <c r="I124" s="199">
        <f>M120</f>
        <v>3</v>
      </c>
      <c r="J124" s="195">
        <f>O122</f>
        <v>0</v>
      </c>
      <c r="K124" s="197" t="str">
        <f>N122</f>
        <v>:</v>
      </c>
      <c r="L124" s="199">
        <f>M122</f>
        <v>3</v>
      </c>
      <c r="M124" s="201"/>
      <c r="N124" s="202"/>
      <c r="O124" s="223"/>
      <c r="P124" s="215">
        <f>D124+G124+J124</f>
        <v>1</v>
      </c>
      <c r="Q124" s="197" t="s">
        <v>7</v>
      </c>
      <c r="R124" s="199">
        <f>F124+I124+L124</f>
        <v>9</v>
      </c>
      <c r="S124" s="209">
        <f>IF(D124&gt;F124,2,IF(AND(D124&lt;F124,E124=":"),1,0))+IF(G124&gt;I124,2,IF(AND(G124&lt;I124,H124=":"),1,0))+IF(J124&gt;L124,2,IF(AND(J124&lt;L124,K124=":"),1,0))</f>
        <v>3</v>
      </c>
      <c r="T124" s="211" t="s">
        <v>246</v>
      </c>
    </row>
    <row r="125" spans="1:37" ht="13.5" thickBot="1" x14ac:dyDescent="0.35">
      <c r="A125" s="266"/>
      <c r="B125" s="220"/>
      <c r="C125" s="36" t="str">
        <f>IF(A124&gt;0,IF(VLOOKUP(A124,seznam!$A$5:$C$132,2)&gt;0,VLOOKUP(A124,seznam!$A$5:$C$132,2),"------"),"------")</f>
        <v>Veselá Liliana</v>
      </c>
      <c r="D125" s="218"/>
      <c r="E125" s="218"/>
      <c r="F125" s="219"/>
      <c r="G125" s="217"/>
      <c r="H125" s="218"/>
      <c r="I125" s="219"/>
      <c r="J125" s="217"/>
      <c r="K125" s="218"/>
      <c r="L125" s="219"/>
      <c r="M125" s="224"/>
      <c r="N125" s="225"/>
      <c r="O125" s="226"/>
      <c r="P125" s="227"/>
      <c r="Q125" s="218"/>
      <c r="R125" s="219"/>
      <c r="S125" s="221"/>
      <c r="T125" s="222"/>
    </row>
    <row r="127" spans="1:37" ht="40" customHeight="1" x14ac:dyDescent="0.3">
      <c r="B127" s="251" t="e">
        <f ca="1">B85</f>
        <v>#NAME?</v>
      </c>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row>
    <row r="128" spans="1:37" ht="13.5" thickBot="1" x14ac:dyDescent="0.35"/>
    <row r="129" spans="1:37" ht="13.5" thickBot="1" x14ac:dyDescent="0.35">
      <c r="A129" s="90" t="s">
        <v>2</v>
      </c>
      <c r="B129" s="237" t="s">
        <v>38</v>
      </c>
      <c r="C129" s="238"/>
      <c r="D129" s="239">
        <v>1</v>
      </c>
      <c r="E129" s="240"/>
      <c r="F129" s="241"/>
      <c r="G129" s="242">
        <v>2</v>
      </c>
      <c r="H129" s="240"/>
      <c r="I129" s="241"/>
      <c r="J129" s="242">
        <v>3</v>
      </c>
      <c r="K129" s="240"/>
      <c r="L129" s="241"/>
      <c r="M129" s="242">
        <v>4</v>
      </c>
      <c r="N129" s="240"/>
      <c r="O129" s="243"/>
      <c r="P129" s="239" t="s">
        <v>4</v>
      </c>
      <c r="Q129" s="244"/>
      <c r="R129" s="245"/>
      <c r="S129" s="5" t="s">
        <v>5</v>
      </c>
      <c r="T129" s="4" t="s">
        <v>6</v>
      </c>
    </row>
    <row r="130" spans="1:37" x14ac:dyDescent="0.3">
      <c r="A130" s="264"/>
      <c r="B130" s="246">
        <v>1</v>
      </c>
      <c r="C130" s="37" t="str">
        <f>IF(A130&gt;0,IF(VLOOKUP(A130,seznam!$A$5:$C$132,3)&gt;0,VLOOKUP(A130,seznam!$A$5:$C$132,3),"------"),"------")</f>
        <v>------</v>
      </c>
      <c r="D130" s="247"/>
      <c r="E130" s="248"/>
      <c r="F130" s="249"/>
      <c r="G130" s="230">
        <f>AE133</f>
        <v>0</v>
      </c>
      <c r="H130" s="231" t="str">
        <f>AF133</f>
        <v>:</v>
      </c>
      <c r="I130" s="250">
        <f>AG133</f>
        <v>0</v>
      </c>
      <c r="J130" s="230">
        <f>AG135</f>
        <v>0</v>
      </c>
      <c r="K130" s="231" t="str">
        <f>AF135</f>
        <v>:</v>
      </c>
      <c r="L130" s="250">
        <f>AE135</f>
        <v>0</v>
      </c>
      <c r="M130" s="230">
        <f>AE130</f>
        <v>0</v>
      </c>
      <c r="N130" s="231" t="str">
        <f>AF130</f>
        <v>:</v>
      </c>
      <c r="O130" s="232">
        <f>AG130</f>
        <v>0</v>
      </c>
      <c r="P130" s="233">
        <f>G130+J130+M130</f>
        <v>0</v>
      </c>
      <c r="Q130" s="231" t="s">
        <v>7</v>
      </c>
      <c r="R130" s="250">
        <f>I130+L130+O130</f>
        <v>0</v>
      </c>
      <c r="S130" s="228">
        <f>IF(G130&gt;I130,2,IF(AND(G130&lt;I130,H130=":"),1,0))+IF(J130&gt;L130,2,IF(AND(J130&lt;L130,K130=":"),1,0))+IF(M130&gt;O130,2,IF(AND(M130&lt;O130,N130=":"),1,0))</f>
        <v>0</v>
      </c>
      <c r="T130" s="229"/>
      <c r="V130" s="6">
        <v>1</v>
      </c>
      <c r="W130" s="10" t="str">
        <f>C131</f>
        <v>------</v>
      </c>
      <c r="X130" s="16" t="s">
        <v>10</v>
      </c>
      <c r="Y130" s="13" t="str">
        <f>C137</f>
        <v>------</v>
      </c>
      <c r="Z130" s="40"/>
      <c r="AA130" s="41"/>
      <c r="AB130" s="41"/>
      <c r="AC130" s="41"/>
      <c r="AD130" s="45"/>
      <c r="AE130" s="22">
        <f t="shared" ref="AE130:AE135" si="24">IF(AND(LEN(Z130)&gt;0,MID(Z130,1,1)&lt;&gt;"-"),"1","0")+IF(AND(LEN(AA130)&gt;0,MID(AA130,1,1)&lt;&gt;"-"),"1","0")+IF(AND(LEN(AB130)&gt;0,MID(AB130,1,1)&lt;&gt;"-"),"1","0")+IF(AND(LEN(AC130)&gt;0,MID(AC130,1,1)&lt;&gt;"-"),"1","0")+IF(AND(LEN(AD130)&gt;0,MID(AD130,1,1)&lt;&gt;"-"),"1","0")</f>
        <v>0</v>
      </c>
      <c r="AF130" s="23" t="s">
        <v>7</v>
      </c>
      <c r="AG130" s="24">
        <f t="shared" ref="AG130:AG135" si="25">IF(AND(LEN(Z130)&gt;0,MID(Z130,1,1)="-"),"1","0")+IF(AND(LEN(AA130)&gt;0,MID(AA130,1,1)="-"),"1","0")+IF(AND(LEN(AB130)&gt;0,MID(AB130,1,1)="-"),"1","0")+IF(AND(LEN(AC130)&gt;0,MID(AC130,1,1)="-"),"1","0")+IF(AND(LEN(AD130)&gt;0,MID(AD130,1,1)="-"),"1","0")</f>
        <v>0</v>
      </c>
      <c r="AJ130" s="113">
        <f>A130</f>
        <v>0</v>
      </c>
      <c r="AK130" s="113">
        <f>A136</f>
        <v>0</v>
      </c>
    </row>
    <row r="131" spans="1:37" x14ac:dyDescent="0.3">
      <c r="A131" s="265"/>
      <c r="B131" s="208"/>
      <c r="C131" s="89" t="str">
        <f>IF(A130&gt;0,IF(VLOOKUP(A130,seznam!$A$5:$C$132,2)&gt;0,VLOOKUP(A130,seznam!$A$5:$C$132,2),"------"),"------")</f>
        <v>------</v>
      </c>
      <c r="D131" s="205"/>
      <c r="E131" s="205"/>
      <c r="F131" s="206"/>
      <c r="G131" s="196"/>
      <c r="H131" s="198"/>
      <c r="I131" s="200"/>
      <c r="J131" s="196"/>
      <c r="K131" s="198"/>
      <c r="L131" s="200"/>
      <c r="M131" s="196"/>
      <c r="N131" s="198"/>
      <c r="O131" s="214"/>
      <c r="P131" s="216"/>
      <c r="Q131" s="198"/>
      <c r="R131" s="200"/>
      <c r="S131" s="210"/>
      <c r="T131" s="212"/>
      <c r="V131" s="7">
        <v>2</v>
      </c>
      <c r="W131" s="11" t="str">
        <f>C133</f>
        <v>------</v>
      </c>
      <c r="X131" s="17" t="s">
        <v>10</v>
      </c>
      <c r="Y131" s="14" t="str">
        <f>C135</f>
        <v>------</v>
      </c>
      <c r="Z131" s="42"/>
      <c r="AA131" s="39"/>
      <c r="AB131" s="39"/>
      <c r="AC131" s="39"/>
      <c r="AD131" s="46"/>
      <c r="AE131" s="25">
        <f t="shared" si="24"/>
        <v>0</v>
      </c>
      <c r="AF131" s="26" t="s">
        <v>7</v>
      </c>
      <c r="AG131" s="27">
        <f t="shared" si="25"/>
        <v>0</v>
      </c>
      <c r="AJ131" s="113">
        <f>A132</f>
        <v>0</v>
      </c>
      <c r="AK131" s="113">
        <f>A134</f>
        <v>0</v>
      </c>
    </row>
    <row r="132" spans="1:37" x14ac:dyDescent="0.3">
      <c r="A132" s="265"/>
      <c r="B132" s="207">
        <v>2</v>
      </c>
      <c r="C132" s="38" t="str">
        <f>IF(A132&gt;0,IF(VLOOKUP(A132,seznam!$A$5:$C$132,3)&gt;0,VLOOKUP(A132,seznam!$A$5:$C$132,3),"------"),"------")</f>
        <v>------</v>
      </c>
      <c r="D132" s="197">
        <f>I130</f>
        <v>0</v>
      </c>
      <c r="E132" s="197" t="str">
        <f>H130</f>
        <v>:</v>
      </c>
      <c r="F132" s="199">
        <f>G130</f>
        <v>0</v>
      </c>
      <c r="G132" s="201"/>
      <c r="H132" s="202"/>
      <c r="I132" s="203"/>
      <c r="J132" s="195">
        <f>AE131</f>
        <v>0</v>
      </c>
      <c r="K132" s="197" t="str">
        <f>AF131</f>
        <v>:</v>
      </c>
      <c r="L132" s="199">
        <f>AG131</f>
        <v>0</v>
      </c>
      <c r="M132" s="195">
        <f>AE134</f>
        <v>0</v>
      </c>
      <c r="N132" s="197" t="str">
        <f>AF134</f>
        <v>:</v>
      </c>
      <c r="O132" s="213">
        <f>AG134</f>
        <v>0</v>
      </c>
      <c r="P132" s="215">
        <f>D132+J132+M132</f>
        <v>0</v>
      </c>
      <c r="Q132" s="197" t="s">
        <v>7</v>
      </c>
      <c r="R132" s="199">
        <f>F132+L132+O132</f>
        <v>0</v>
      </c>
      <c r="S132" s="209">
        <f>IF(D132&gt;F132,2,IF(AND(D132&lt;F132,E132=":"),1,0))+IF(J132&gt;L132,2,IF(AND(J132&lt;L132,K132=":"),1,0))+IF(M132&gt;O132,2,IF(AND(M132&lt;O132,N132=":"),1,0))</f>
        <v>0</v>
      </c>
      <c r="T132" s="211"/>
      <c r="V132" s="7">
        <v>3</v>
      </c>
      <c r="W132" s="11" t="str">
        <f>C137</f>
        <v>------</v>
      </c>
      <c r="X132" s="18" t="s">
        <v>10</v>
      </c>
      <c r="Y132" s="14" t="str">
        <f>C135</f>
        <v>------</v>
      </c>
      <c r="Z132" s="42"/>
      <c r="AA132" s="39"/>
      <c r="AB132" s="39"/>
      <c r="AC132" s="39"/>
      <c r="AD132" s="46"/>
      <c r="AE132" s="25">
        <f t="shared" si="24"/>
        <v>0</v>
      </c>
      <c r="AF132" s="26" t="s">
        <v>7</v>
      </c>
      <c r="AG132" s="27">
        <f t="shared" si="25"/>
        <v>0</v>
      </c>
      <c r="AJ132" s="113">
        <f>A136</f>
        <v>0</v>
      </c>
      <c r="AK132" s="113">
        <f>A134</f>
        <v>0</v>
      </c>
    </row>
    <row r="133" spans="1:37" x14ac:dyDescent="0.3">
      <c r="A133" s="265"/>
      <c r="B133" s="208"/>
      <c r="C133" s="35" t="str">
        <f>IF(A132&gt;0,IF(VLOOKUP(A132,seznam!$A$5:$C$132,2)&gt;0,VLOOKUP(A132,seznam!$A$5:$C$132,2),"------"),"------")</f>
        <v>------</v>
      </c>
      <c r="D133" s="198"/>
      <c r="E133" s="198"/>
      <c r="F133" s="200"/>
      <c r="G133" s="204"/>
      <c r="H133" s="205"/>
      <c r="I133" s="206"/>
      <c r="J133" s="196"/>
      <c r="K133" s="198"/>
      <c r="L133" s="200"/>
      <c r="M133" s="196"/>
      <c r="N133" s="198"/>
      <c r="O133" s="214"/>
      <c r="P133" s="236"/>
      <c r="Q133" s="234"/>
      <c r="R133" s="235"/>
      <c r="S133" s="210"/>
      <c r="T133" s="212"/>
      <c r="V133" s="7">
        <v>4</v>
      </c>
      <c r="W133" s="11" t="str">
        <f>C131</f>
        <v>------</v>
      </c>
      <c r="X133" s="17" t="s">
        <v>10</v>
      </c>
      <c r="Y133" s="14" t="str">
        <f>C133</f>
        <v>------</v>
      </c>
      <c r="Z133" s="42"/>
      <c r="AA133" s="39"/>
      <c r="AB133" s="39"/>
      <c r="AC133" s="39"/>
      <c r="AD133" s="46"/>
      <c r="AE133" s="25">
        <f t="shared" si="24"/>
        <v>0</v>
      </c>
      <c r="AF133" s="26" t="s">
        <v>7</v>
      </c>
      <c r="AG133" s="27">
        <f t="shared" si="25"/>
        <v>0</v>
      </c>
      <c r="AJ133" s="113">
        <f>A130</f>
        <v>0</v>
      </c>
      <c r="AK133" s="113">
        <f>A132</f>
        <v>0</v>
      </c>
    </row>
    <row r="134" spans="1:37" x14ac:dyDescent="0.3">
      <c r="A134" s="265"/>
      <c r="B134" s="207">
        <v>3</v>
      </c>
      <c r="C134" s="38" t="str">
        <f>IF(A134&gt;0,IF(VLOOKUP(A134,seznam!$A$5:$C$132,3)&gt;0,VLOOKUP(A134,seznam!$A$5:$C$132,3),"------"),"------")</f>
        <v>------</v>
      </c>
      <c r="D134" s="197">
        <f>L130</f>
        <v>0</v>
      </c>
      <c r="E134" s="197" t="str">
        <f>K130</f>
        <v>:</v>
      </c>
      <c r="F134" s="199">
        <f>J130</f>
        <v>0</v>
      </c>
      <c r="G134" s="195">
        <f>L132</f>
        <v>0</v>
      </c>
      <c r="H134" s="197" t="str">
        <f>K132</f>
        <v>:</v>
      </c>
      <c r="I134" s="199">
        <f>J132</f>
        <v>0</v>
      </c>
      <c r="J134" s="201"/>
      <c r="K134" s="202"/>
      <c r="L134" s="203"/>
      <c r="M134" s="195">
        <f>AG132</f>
        <v>0</v>
      </c>
      <c r="N134" s="197" t="str">
        <f>AF132</f>
        <v>:</v>
      </c>
      <c r="O134" s="213">
        <f>AE132</f>
        <v>0</v>
      </c>
      <c r="P134" s="215">
        <f>D134+G134+M134</f>
        <v>0</v>
      </c>
      <c r="Q134" s="197" t="s">
        <v>7</v>
      </c>
      <c r="R134" s="199">
        <f>F134+I134+O134</f>
        <v>0</v>
      </c>
      <c r="S134" s="209">
        <f>IF(D134&gt;F134,2,IF(AND(D134&lt;F134,E134=":"),1,0))+IF(G134&gt;I134,2,IF(AND(G134&lt;I134,H134=":"),1,0))+IF(M134&gt;O134,2,IF(AND(M134&lt;O134,N134=":"),1,0))</f>
        <v>0</v>
      </c>
      <c r="T134" s="211"/>
      <c r="V134" s="7">
        <v>5</v>
      </c>
      <c r="W134" s="11" t="str">
        <f>C133</f>
        <v>------</v>
      </c>
      <c r="X134" s="17" t="s">
        <v>10</v>
      </c>
      <c r="Y134" s="14" t="str">
        <f>C137</f>
        <v>------</v>
      </c>
      <c r="Z134" s="42"/>
      <c r="AA134" s="39"/>
      <c r="AB134" s="39"/>
      <c r="AC134" s="39"/>
      <c r="AD134" s="46"/>
      <c r="AE134" s="25">
        <f t="shared" si="24"/>
        <v>0</v>
      </c>
      <c r="AF134" s="26" t="s">
        <v>7</v>
      </c>
      <c r="AG134" s="27">
        <f t="shared" si="25"/>
        <v>0</v>
      </c>
      <c r="AJ134" s="113">
        <f>A132</f>
        <v>0</v>
      </c>
      <c r="AK134" s="113">
        <f>A136</f>
        <v>0</v>
      </c>
    </row>
    <row r="135" spans="1:37" ht="13.5" thickBot="1" x14ac:dyDescent="0.35">
      <c r="A135" s="265"/>
      <c r="B135" s="208"/>
      <c r="C135" s="35" t="str">
        <f>IF(A134&gt;0,IF(VLOOKUP(A134,seznam!$A$5:$C$132,2)&gt;0,VLOOKUP(A134,seznam!$A$5:$C$132,2),"------"),"------")</f>
        <v>------</v>
      </c>
      <c r="D135" s="198"/>
      <c r="E135" s="198"/>
      <c r="F135" s="200"/>
      <c r="G135" s="196"/>
      <c r="H135" s="198"/>
      <c r="I135" s="200"/>
      <c r="J135" s="204"/>
      <c r="K135" s="205"/>
      <c r="L135" s="206"/>
      <c r="M135" s="196"/>
      <c r="N135" s="198"/>
      <c r="O135" s="214"/>
      <c r="P135" s="216"/>
      <c r="Q135" s="198"/>
      <c r="R135" s="200"/>
      <c r="S135" s="210"/>
      <c r="T135" s="212"/>
      <c r="V135" s="8">
        <v>6</v>
      </c>
      <c r="W135" s="12" t="str">
        <f>C135</f>
        <v>------</v>
      </c>
      <c r="X135" s="19" t="s">
        <v>10</v>
      </c>
      <c r="Y135" s="15" t="str">
        <f>C131</f>
        <v>------</v>
      </c>
      <c r="Z135" s="43"/>
      <c r="AA135" s="44"/>
      <c r="AB135" s="44"/>
      <c r="AC135" s="44"/>
      <c r="AD135" s="47"/>
      <c r="AE135" s="28">
        <f t="shared" si="24"/>
        <v>0</v>
      </c>
      <c r="AF135" s="29" t="s">
        <v>7</v>
      </c>
      <c r="AG135" s="30">
        <f t="shared" si="25"/>
        <v>0</v>
      </c>
      <c r="AJ135" s="113">
        <f>A134</f>
        <v>0</v>
      </c>
      <c r="AK135" s="113">
        <f>A130</f>
        <v>0</v>
      </c>
    </row>
    <row r="136" spans="1:37" x14ac:dyDescent="0.3">
      <c r="A136" s="265"/>
      <c r="B136" s="207">
        <v>4</v>
      </c>
      <c r="C136" s="38" t="str">
        <f>IF(A136&gt;0,IF(VLOOKUP(A136,seznam!$A$5:$C$132,3)&gt;0,VLOOKUP(A136,seznam!$A$5:$C$132,3),"------"),"------")</f>
        <v>------</v>
      </c>
      <c r="D136" s="197">
        <f>O130</f>
        <v>0</v>
      </c>
      <c r="E136" s="197" t="str">
        <f>N130</f>
        <v>:</v>
      </c>
      <c r="F136" s="199">
        <f>M130</f>
        <v>0</v>
      </c>
      <c r="G136" s="195">
        <f>O132</f>
        <v>0</v>
      </c>
      <c r="H136" s="197" t="str">
        <f>N132</f>
        <v>:</v>
      </c>
      <c r="I136" s="199">
        <f>M132</f>
        <v>0</v>
      </c>
      <c r="J136" s="195">
        <f>O134</f>
        <v>0</v>
      </c>
      <c r="K136" s="197" t="str">
        <f>N134</f>
        <v>:</v>
      </c>
      <c r="L136" s="199">
        <f>M134</f>
        <v>0</v>
      </c>
      <c r="M136" s="201"/>
      <c r="N136" s="202"/>
      <c r="O136" s="223"/>
      <c r="P136" s="215">
        <f>D136+G136+J136</f>
        <v>0</v>
      </c>
      <c r="Q136" s="197" t="s">
        <v>7</v>
      </c>
      <c r="R136" s="199">
        <f>F136+I136+L136</f>
        <v>0</v>
      </c>
      <c r="S136" s="209">
        <f>IF(D136&gt;F136,2,IF(AND(D136&lt;F136,E136=":"),1,0))+IF(G136&gt;I136,2,IF(AND(G136&lt;I136,H136=":"),1,0))+IF(J136&gt;L136,2,IF(AND(J136&lt;L136,K136=":"),1,0))</f>
        <v>0</v>
      </c>
      <c r="T136" s="211"/>
    </row>
    <row r="137" spans="1:37" ht="13.5" thickBot="1" x14ac:dyDescent="0.35">
      <c r="A137" s="266"/>
      <c r="B137" s="220"/>
      <c r="C137" s="36" t="str">
        <f>IF(A136&gt;0,IF(VLOOKUP(A136,seznam!$A$5:$C$132,2)&gt;0,VLOOKUP(A136,seznam!$A$5:$C$132,2),"------"),"------")</f>
        <v>------</v>
      </c>
      <c r="D137" s="218"/>
      <c r="E137" s="218"/>
      <c r="F137" s="219"/>
      <c r="G137" s="217"/>
      <c r="H137" s="218"/>
      <c r="I137" s="219"/>
      <c r="J137" s="217"/>
      <c r="K137" s="218"/>
      <c r="L137" s="219"/>
      <c r="M137" s="224"/>
      <c r="N137" s="225"/>
      <c r="O137" s="226"/>
      <c r="P137" s="227"/>
      <c r="Q137" s="218"/>
      <c r="R137" s="219"/>
      <c r="S137" s="221"/>
      <c r="T137" s="222"/>
    </row>
    <row r="138" spans="1:37" ht="13.5" thickBot="1" x14ac:dyDescent="0.35"/>
    <row r="139" spans="1:37" ht="13.5" thickBot="1" x14ac:dyDescent="0.35">
      <c r="A139" s="90" t="s">
        <v>2</v>
      </c>
      <c r="B139" s="237" t="s">
        <v>39</v>
      </c>
      <c r="C139" s="238"/>
      <c r="D139" s="239">
        <v>1</v>
      </c>
      <c r="E139" s="240"/>
      <c r="F139" s="241"/>
      <c r="G139" s="242">
        <v>2</v>
      </c>
      <c r="H139" s="240"/>
      <c r="I139" s="241"/>
      <c r="J139" s="242">
        <v>3</v>
      </c>
      <c r="K139" s="240"/>
      <c r="L139" s="241"/>
      <c r="M139" s="242">
        <v>4</v>
      </c>
      <c r="N139" s="240"/>
      <c r="O139" s="243"/>
      <c r="P139" s="239" t="s">
        <v>4</v>
      </c>
      <c r="Q139" s="244"/>
      <c r="R139" s="245"/>
      <c r="S139" s="5" t="s">
        <v>5</v>
      </c>
      <c r="T139" s="4" t="s">
        <v>6</v>
      </c>
    </row>
    <row r="140" spans="1:37" x14ac:dyDescent="0.3">
      <c r="A140" s="264"/>
      <c r="B140" s="246">
        <v>1</v>
      </c>
      <c r="C140" s="37" t="str">
        <f>IF(A140&gt;0,IF(VLOOKUP(A140,seznam!$A$5:$C$132,3)&gt;0,VLOOKUP(A140,seznam!$A$5:$C$132,3),"------"),"------")</f>
        <v>------</v>
      </c>
      <c r="D140" s="247"/>
      <c r="E140" s="248"/>
      <c r="F140" s="249"/>
      <c r="G140" s="230">
        <f>AE143</f>
        <v>0</v>
      </c>
      <c r="H140" s="231" t="str">
        <f>AF143</f>
        <v>:</v>
      </c>
      <c r="I140" s="250">
        <f>AG143</f>
        <v>0</v>
      </c>
      <c r="J140" s="230">
        <f>AG145</f>
        <v>0</v>
      </c>
      <c r="K140" s="231" t="str">
        <f>AF145</f>
        <v>:</v>
      </c>
      <c r="L140" s="250">
        <f>AE145</f>
        <v>0</v>
      </c>
      <c r="M140" s="230">
        <f>AE140</f>
        <v>0</v>
      </c>
      <c r="N140" s="231" t="str">
        <f>AF140</f>
        <v>:</v>
      </c>
      <c r="O140" s="232">
        <f>AG140</f>
        <v>0</v>
      </c>
      <c r="P140" s="233">
        <f>G140+J140+M140</f>
        <v>0</v>
      </c>
      <c r="Q140" s="231" t="s">
        <v>7</v>
      </c>
      <c r="R140" s="250">
        <f>I140+L140+O140</f>
        <v>0</v>
      </c>
      <c r="S140" s="228">
        <f>IF(G140&gt;I140,2,IF(AND(G140&lt;I140,H140=":"),1,0))+IF(J140&gt;L140,2,IF(AND(J140&lt;L140,K140=":"),1,0))+IF(M140&gt;O140,2,IF(AND(M140&lt;O140,N140=":"),1,0))</f>
        <v>0</v>
      </c>
      <c r="T140" s="229"/>
      <c r="V140" s="6">
        <v>1</v>
      </c>
      <c r="W140" s="10" t="str">
        <f>C141</f>
        <v>------</v>
      </c>
      <c r="X140" s="16" t="s">
        <v>10</v>
      </c>
      <c r="Y140" s="13" t="str">
        <f>C147</f>
        <v>------</v>
      </c>
      <c r="Z140" s="40"/>
      <c r="AA140" s="41"/>
      <c r="AB140" s="41"/>
      <c r="AC140" s="41"/>
      <c r="AD140" s="45"/>
      <c r="AE140" s="22">
        <f t="shared" ref="AE140:AE145" si="26">IF(AND(LEN(Z140)&gt;0,MID(Z140,1,1)&lt;&gt;"-"),"1","0")+IF(AND(LEN(AA140)&gt;0,MID(AA140,1,1)&lt;&gt;"-"),"1","0")+IF(AND(LEN(AB140)&gt;0,MID(AB140,1,1)&lt;&gt;"-"),"1","0")+IF(AND(LEN(AC140)&gt;0,MID(AC140,1,1)&lt;&gt;"-"),"1","0")+IF(AND(LEN(AD140)&gt;0,MID(AD140,1,1)&lt;&gt;"-"),"1","0")</f>
        <v>0</v>
      </c>
      <c r="AF140" s="23" t="s">
        <v>7</v>
      </c>
      <c r="AG140" s="24">
        <f t="shared" ref="AG140:AG145" si="27">IF(AND(LEN(Z140)&gt;0,MID(Z140,1,1)="-"),"1","0")+IF(AND(LEN(AA140)&gt;0,MID(AA140,1,1)="-"),"1","0")+IF(AND(LEN(AB140)&gt;0,MID(AB140,1,1)="-"),"1","0")+IF(AND(LEN(AC140)&gt;0,MID(AC140,1,1)="-"),"1","0")+IF(AND(LEN(AD140)&gt;0,MID(AD140,1,1)="-"),"1","0")</f>
        <v>0</v>
      </c>
      <c r="AJ140" s="113">
        <f>A140</f>
        <v>0</v>
      </c>
      <c r="AK140" s="113">
        <f>A146</f>
        <v>0</v>
      </c>
    </row>
    <row r="141" spans="1:37" x14ac:dyDescent="0.3">
      <c r="A141" s="265"/>
      <c r="B141" s="208"/>
      <c r="C141" s="89" t="str">
        <f>IF(A140&gt;0,IF(VLOOKUP(A140,seznam!$A$5:$C$132,2)&gt;0,VLOOKUP(A140,seznam!$A$5:$C$132,2),"------"),"------")</f>
        <v>------</v>
      </c>
      <c r="D141" s="205"/>
      <c r="E141" s="205"/>
      <c r="F141" s="206"/>
      <c r="G141" s="196"/>
      <c r="H141" s="198"/>
      <c r="I141" s="200"/>
      <c r="J141" s="196"/>
      <c r="K141" s="198"/>
      <c r="L141" s="200"/>
      <c r="M141" s="196"/>
      <c r="N141" s="198"/>
      <c r="O141" s="214"/>
      <c r="P141" s="216"/>
      <c r="Q141" s="198"/>
      <c r="R141" s="200"/>
      <c r="S141" s="210"/>
      <c r="T141" s="212"/>
      <c r="V141" s="7">
        <v>2</v>
      </c>
      <c r="W141" s="11" t="str">
        <f>C143</f>
        <v>------</v>
      </c>
      <c r="X141" s="17" t="s">
        <v>10</v>
      </c>
      <c r="Y141" s="14" t="str">
        <f>C145</f>
        <v>------</v>
      </c>
      <c r="Z141" s="42"/>
      <c r="AA141" s="39"/>
      <c r="AB141" s="39"/>
      <c r="AC141" s="39"/>
      <c r="AD141" s="46"/>
      <c r="AE141" s="25">
        <f t="shared" si="26"/>
        <v>0</v>
      </c>
      <c r="AF141" s="26" t="s">
        <v>7</v>
      </c>
      <c r="AG141" s="27">
        <f t="shared" si="27"/>
        <v>0</v>
      </c>
      <c r="AJ141" s="113">
        <f>A142</f>
        <v>0</v>
      </c>
      <c r="AK141" s="113">
        <f>A144</f>
        <v>0</v>
      </c>
    </row>
    <row r="142" spans="1:37" x14ac:dyDescent="0.3">
      <c r="A142" s="265"/>
      <c r="B142" s="207">
        <v>2</v>
      </c>
      <c r="C142" s="38" t="str">
        <f>IF(A142&gt;0,IF(VLOOKUP(A142,seznam!$A$5:$C$132,3)&gt;0,VLOOKUP(A142,seznam!$A$5:$C$132,3),"------"),"------")</f>
        <v>------</v>
      </c>
      <c r="D142" s="197">
        <f>I140</f>
        <v>0</v>
      </c>
      <c r="E142" s="197" t="str">
        <f>H140</f>
        <v>:</v>
      </c>
      <c r="F142" s="199">
        <f>G140</f>
        <v>0</v>
      </c>
      <c r="G142" s="201"/>
      <c r="H142" s="202"/>
      <c r="I142" s="203"/>
      <c r="J142" s="195">
        <f>AE141</f>
        <v>0</v>
      </c>
      <c r="K142" s="197" t="str">
        <f>AF141</f>
        <v>:</v>
      </c>
      <c r="L142" s="199">
        <f>AG141</f>
        <v>0</v>
      </c>
      <c r="M142" s="195">
        <f>AE144</f>
        <v>0</v>
      </c>
      <c r="N142" s="197" t="str">
        <f>AF144</f>
        <v>:</v>
      </c>
      <c r="O142" s="213">
        <f>AG144</f>
        <v>0</v>
      </c>
      <c r="P142" s="215">
        <f>D142+J142+M142</f>
        <v>0</v>
      </c>
      <c r="Q142" s="197" t="s">
        <v>7</v>
      </c>
      <c r="R142" s="199">
        <f>F142+L142+O142</f>
        <v>0</v>
      </c>
      <c r="S142" s="209">
        <f>IF(D142&gt;F142,2,IF(AND(D142&lt;F142,E142=":"),1,0))+IF(J142&gt;L142,2,IF(AND(J142&lt;L142,K142=":"),1,0))+IF(M142&gt;O142,2,IF(AND(M142&lt;O142,N142=":"),1,0))</f>
        <v>0</v>
      </c>
      <c r="T142" s="211"/>
      <c r="V142" s="7">
        <v>3</v>
      </c>
      <c r="W142" s="11" t="str">
        <f>C147</f>
        <v>------</v>
      </c>
      <c r="X142" s="18" t="s">
        <v>10</v>
      </c>
      <c r="Y142" s="14" t="str">
        <f>C145</f>
        <v>------</v>
      </c>
      <c r="Z142" s="42"/>
      <c r="AA142" s="39"/>
      <c r="AB142" s="39"/>
      <c r="AC142" s="39"/>
      <c r="AD142" s="46"/>
      <c r="AE142" s="25">
        <f t="shared" si="26"/>
        <v>0</v>
      </c>
      <c r="AF142" s="26" t="s">
        <v>7</v>
      </c>
      <c r="AG142" s="27">
        <f t="shared" si="27"/>
        <v>0</v>
      </c>
      <c r="AJ142" s="113">
        <f>A146</f>
        <v>0</v>
      </c>
      <c r="AK142" s="113">
        <f>A144</f>
        <v>0</v>
      </c>
    </row>
    <row r="143" spans="1:37" x14ac:dyDescent="0.3">
      <c r="A143" s="265"/>
      <c r="B143" s="208"/>
      <c r="C143" s="35" t="str">
        <f>IF(A142&gt;0,IF(VLOOKUP(A142,seznam!$A$5:$C$132,2)&gt;0,VLOOKUP(A142,seznam!$A$5:$C$132,2),"------"),"------")</f>
        <v>------</v>
      </c>
      <c r="D143" s="198"/>
      <c r="E143" s="198"/>
      <c r="F143" s="200"/>
      <c r="G143" s="204"/>
      <c r="H143" s="205"/>
      <c r="I143" s="206"/>
      <c r="J143" s="196"/>
      <c r="K143" s="198"/>
      <c r="L143" s="200"/>
      <c r="M143" s="196"/>
      <c r="N143" s="198"/>
      <c r="O143" s="214"/>
      <c r="P143" s="236"/>
      <c r="Q143" s="234"/>
      <c r="R143" s="235"/>
      <c r="S143" s="210"/>
      <c r="T143" s="212"/>
      <c r="V143" s="7">
        <v>4</v>
      </c>
      <c r="W143" s="11" t="str">
        <f>C141</f>
        <v>------</v>
      </c>
      <c r="X143" s="17" t="s">
        <v>10</v>
      </c>
      <c r="Y143" s="14" t="str">
        <f>C143</f>
        <v>------</v>
      </c>
      <c r="Z143" s="42"/>
      <c r="AA143" s="39"/>
      <c r="AB143" s="39"/>
      <c r="AC143" s="39"/>
      <c r="AD143" s="46"/>
      <c r="AE143" s="25">
        <f t="shared" si="26"/>
        <v>0</v>
      </c>
      <c r="AF143" s="26" t="s">
        <v>7</v>
      </c>
      <c r="AG143" s="27">
        <f t="shared" si="27"/>
        <v>0</v>
      </c>
      <c r="AJ143" s="113">
        <f>A140</f>
        <v>0</v>
      </c>
      <c r="AK143" s="113">
        <f>A142</f>
        <v>0</v>
      </c>
    </row>
    <row r="144" spans="1:37" x14ac:dyDescent="0.3">
      <c r="A144" s="265"/>
      <c r="B144" s="207">
        <v>3</v>
      </c>
      <c r="C144" s="38" t="str">
        <f>IF(A144&gt;0,IF(VLOOKUP(A144,seznam!$A$5:$C$132,3)&gt;0,VLOOKUP(A144,seznam!$A$5:$C$132,3),"------"),"------")</f>
        <v>------</v>
      </c>
      <c r="D144" s="197">
        <f>L140</f>
        <v>0</v>
      </c>
      <c r="E144" s="197" t="str">
        <f>K140</f>
        <v>:</v>
      </c>
      <c r="F144" s="199">
        <f>J140</f>
        <v>0</v>
      </c>
      <c r="G144" s="195">
        <f>L142</f>
        <v>0</v>
      </c>
      <c r="H144" s="197" t="str">
        <f>K142</f>
        <v>:</v>
      </c>
      <c r="I144" s="199">
        <f>J142</f>
        <v>0</v>
      </c>
      <c r="J144" s="201"/>
      <c r="K144" s="202"/>
      <c r="L144" s="203"/>
      <c r="M144" s="195">
        <f>AG142</f>
        <v>0</v>
      </c>
      <c r="N144" s="197" t="str">
        <f>AF142</f>
        <v>:</v>
      </c>
      <c r="O144" s="213">
        <f>AE142</f>
        <v>0</v>
      </c>
      <c r="P144" s="215">
        <f>D144+G144+M144</f>
        <v>0</v>
      </c>
      <c r="Q144" s="197" t="s">
        <v>7</v>
      </c>
      <c r="R144" s="199">
        <f>F144+I144+O144</f>
        <v>0</v>
      </c>
      <c r="S144" s="209">
        <f>IF(D144&gt;F144,2,IF(AND(D144&lt;F144,E144=":"),1,0))+IF(G144&gt;I144,2,IF(AND(G144&lt;I144,H144=":"),1,0))+IF(M144&gt;O144,2,IF(AND(M144&lt;O144,N144=":"),1,0))</f>
        <v>0</v>
      </c>
      <c r="T144" s="211"/>
      <c r="V144" s="7">
        <v>5</v>
      </c>
      <c r="W144" s="11" t="str">
        <f>C143</f>
        <v>------</v>
      </c>
      <c r="X144" s="17" t="s">
        <v>10</v>
      </c>
      <c r="Y144" s="14" t="str">
        <f>C147</f>
        <v>------</v>
      </c>
      <c r="Z144" s="42"/>
      <c r="AA144" s="39"/>
      <c r="AB144" s="39"/>
      <c r="AC144" s="39"/>
      <c r="AD144" s="46"/>
      <c r="AE144" s="25">
        <f t="shared" si="26"/>
        <v>0</v>
      </c>
      <c r="AF144" s="26" t="s">
        <v>7</v>
      </c>
      <c r="AG144" s="27">
        <f t="shared" si="27"/>
        <v>0</v>
      </c>
      <c r="AJ144" s="113">
        <f>A142</f>
        <v>0</v>
      </c>
      <c r="AK144" s="113">
        <f>A146</f>
        <v>0</v>
      </c>
    </row>
    <row r="145" spans="1:37" ht="13.5" thickBot="1" x14ac:dyDescent="0.35">
      <c r="A145" s="265"/>
      <c r="B145" s="208"/>
      <c r="C145" s="35" t="str">
        <f>IF(A144&gt;0,IF(VLOOKUP(A144,seznam!$A$5:$C$132,2)&gt;0,VLOOKUP(A144,seznam!$A$5:$C$132,2),"------"),"------")</f>
        <v>------</v>
      </c>
      <c r="D145" s="198"/>
      <c r="E145" s="198"/>
      <c r="F145" s="200"/>
      <c r="G145" s="196"/>
      <c r="H145" s="198"/>
      <c r="I145" s="200"/>
      <c r="J145" s="204"/>
      <c r="K145" s="205"/>
      <c r="L145" s="206"/>
      <c r="M145" s="196"/>
      <c r="N145" s="198"/>
      <c r="O145" s="214"/>
      <c r="P145" s="216"/>
      <c r="Q145" s="198"/>
      <c r="R145" s="200"/>
      <c r="S145" s="210"/>
      <c r="T145" s="212"/>
      <c r="V145" s="8">
        <v>6</v>
      </c>
      <c r="W145" s="12" t="str">
        <f>C145</f>
        <v>------</v>
      </c>
      <c r="X145" s="19" t="s">
        <v>10</v>
      </c>
      <c r="Y145" s="15" t="str">
        <f>C141</f>
        <v>------</v>
      </c>
      <c r="Z145" s="43"/>
      <c r="AA145" s="44"/>
      <c r="AB145" s="44"/>
      <c r="AC145" s="44"/>
      <c r="AD145" s="47"/>
      <c r="AE145" s="28">
        <f t="shared" si="26"/>
        <v>0</v>
      </c>
      <c r="AF145" s="29" t="s">
        <v>7</v>
      </c>
      <c r="AG145" s="30">
        <f t="shared" si="27"/>
        <v>0</v>
      </c>
      <c r="AJ145" s="113">
        <f>A144</f>
        <v>0</v>
      </c>
      <c r="AK145" s="113">
        <f>A140</f>
        <v>0</v>
      </c>
    </row>
    <row r="146" spans="1:37" x14ac:dyDescent="0.3">
      <c r="A146" s="265"/>
      <c r="B146" s="207">
        <v>4</v>
      </c>
      <c r="C146" s="38" t="str">
        <f>IF(A146&gt;0,IF(VLOOKUP(A146,seznam!$A$5:$C$132,3)&gt;0,VLOOKUP(A146,seznam!$A$5:$C$132,3),"------"),"------")</f>
        <v>------</v>
      </c>
      <c r="D146" s="197">
        <f>O140</f>
        <v>0</v>
      </c>
      <c r="E146" s="197" t="str">
        <f>N140</f>
        <v>:</v>
      </c>
      <c r="F146" s="199">
        <f>M140</f>
        <v>0</v>
      </c>
      <c r="G146" s="195">
        <f>O142</f>
        <v>0</v>
      </c>
      <c r="H146" s="197" t="str">
        <f>N142</f>
        <v>:</v>
      </c>
      <c r="I146" s="199">
        <f>M142</f>
        <v>0</v>
      </c>
      <c r="J146" s="195">
        <f>O144</f>
        <v>0</v>
      </c>
      <c r="K146" s="197" t="str">
        <f>N144</f>
        <v>:</v>
      </c>
      <c r="L146" s="199">
        <f>M144</f>
        <v>0</v>
      </c>
      <c r="M146" s="201"/>
      <c r="N146" s="202"/>
      <c r="O146" s="223"/>
      <c r="P146" s="215">
        <f>D146+G146+J146</f>
        <v>0</v>
      </c>
      <c r="Q146" s="197" t="s">
        <v>7</v>
      </c>
      <c r="R146" s="199">
        <f>F146+I146+L146</f>
        <v>0</v>
      </c>
      <c r="S146" s="209">
        <f>IF(D146&gt;F146,2,IF(AND(D146&lt;F146,E146=":"),1,0))+IF(G146&gt;I146,2,IF(AND(G146&lt;I146,H146=":"),1,0))+IF(J146&gt;L146,2,IF(AND(J146&lt;L146,K146=":"),1,0))</f>
        <v>0</v>
      </c>
      <c r="T146" s="211"/>
    </row>
    <row r="147" spans="1:37" ht="13.5" thickBot="1" x14ac:dyDescent="0.35">
      <c r="A147" s="266"/>
      <c r="B147" s="220"/>
      <c r="C147" s="36" t="str">
        <f>IF(A146&gt;0,IF(VLOOKUP(A146,seznam!$A$5:$C$132,2)&gt;0,VLOOKUP(A146,seznam!$A$5:$C$132,2),"------"),"------")</f>
        <v>------</v>
      </c>
      <c r="D147" s="218"/>
      <c r="E147" s="218"/>
      <c r="F147" s="219"/>
      <c r="G147" s="217"/>
      <c r="H147" s="218"/>
      <c r="I147" s="219"/>
      <c r="J147" s="217"/>
      <c r="K147" s="218"/>
      <c r="L147" s="219"/>
      <c r="M147" s="224"/>
      <c r="N147" s="225"/>
      <c r="O147" s="226"/>
      <c r="P147" s="227"/>
      <c r="Q147" s="218"/>
      <c r="R147" s="219"/>
      <c r="S147" s="221"/>
      <c r="T147" s="222"/>
    </row>
    <row r="148" spans="1:37" ht="13.5" thickBot="1" x14ac:dyDescent="0.35"/>
    <row r="149" spans="1:37" ht="13.5" thickBot="1" x14ac:dyDescent="0.35">
      <c r="A149" s="90" t="s">
        <v>2</v>
      </c>
      <c r="B149" s="237" t="s">
        <v>40</v>
      </c>
      <c r="C149" s="238"/>
      <c r="D149" s="239">
        <v>1</v>
      </c>
      <c r="E149" s="240"/>
      <c r="F149" s="241"/>
      <c r="G149" s="242">
        <v>2</v>
      </c>
      <c r="H149" s="240"/>
      <c r="I149" s="241"/>
      <c r="J149" s="242">
        <v>3</v>
      </c>
      <c r="K149" s="240"/>
      <c r="L149" s="241"/>
      <c r="M149" s="242">
        <v>4</v>
      </c>
      <c r="N149" s="240"/>
      <c r="O149" s="243"/>
      <c r="P149" s="239" t="s">
        <v>4</v>
      </c>
      <c r="Q149" s="244"/>
      <c r="R149" s="245"/>
      <c r="S149" s="5" t="s">
        <v>5</v>
      </c>
      <c r="T149" s="4" t="s">
        <v>6</v>
      </c>
    </row>
    <row r="150" spans="1:37" x14ac:dyDescent="0.3">
      <c r="A150" s="264"/>
      <c r="B150" s="246">
        <v>1</v>
      </c>
      <c r="C150" s="37" t="str">
        <f>IF(A150&gt;0,IF(VLOOKUP(A150,seznam!$A$5:$C$132,3)&gt;0,VLOOKUP(A150,seznam!$A$5:$C$132,3),"------"),"------")</f>
        <v>------</v>
      </c>
      <c r="D150" s="247"/>
      <c r="E150" s="248"/>
      <c r="F150" s="249"/>
      <c r="G150" s="230">
        <f>AE153</f>
        <v>0</v>
      </c>
      <c r="H150" s="231" t="str">
        <f>AF153</f>
        <v>:</v>
      </c>
      <c r="I150" s="250">
        <f>AG153</f>
        <v>0</v>
      </c>
      <c r="J150" s="230">
        <f>AG155</f>
        <v>0</v>
      </c>
      <c r="K150" s="231" t="str">
        <f>AF155</f>
        <v>:</v>
      </c>
      <c r="L150" s="250">
        <f>AE155</f>
        <v>0</v>
      </c>
      <c r="M150" s="230">
        <f>AE150</f>
        <v>0</v>
      </c>
      <c r="N150" s="231" t="str">
        <f>AF150</f>
        <v>:</v>
      </c>
      <c r="O150" s="232">
        <f>AG150</f>
        <v>0</v>
      </c>
      <c r="P150" s="233">
        <f>G150+J150+M150</f>
        <v>0</v>
      </c>
      <c r="Q150" s="231" t="s">
        <v>7</v>
      </c>
      <c r="R150" s="250">
        <f>I150+L150+O150</f>
        <v>0</v>
      </c>
      <c r="S150" s="228">
        <f>IF(G150&gt;I150,2,IF(AND(G150&lt;I150,H150=":"),1,0))+IF(J150&gt;L150,2,IF(AND(J150&lt;L150,K150=":"),1,0))+IF(M150&gt;O150,2,IF(AND(M150&lt;O150,N150=":"),1,0))</f>
        <v>0</v>
      </c>
      <c r="T150" s="229"/>
      <c r="V150" s="6">
        <v>1</v>
      </c>
      <c r="W150" s="10" t="str">
        <f>C151</f>
        <v>------</v>
      </c>
      <c r="X150" s="16" t="s">
        <v>10</v>
      </c>
      <c r="Y150" s="13" t="str">
        <f>C157</f>
        <v>------</v>
      </c>
      <c r="Z150" s="40"/>
      <c r="AA150" s="41"/>
      <c r="AB150" s="41"/>
      <c r="AC150" s="41"/>
      <c r="AD150" s="45"/>
      <c r="AE150" s="22">
        <f t="shared" ref="AE150:AE155" si="28">IF(AND(LEN(Z150)&gt;0,MID(Z150,1,1)&lt;&gt;"-"),"1","0")+IF(AND(LEN(AA150)&gt;0,MID(AA150,1,1)&lt;&gt;"-"),"1","0")+IF(AND(LEN(AB150)&gt;0,MID(AB150,1,1)&lt;&gt;"-"),"1","0")+IF(AND(LEN(AC150)&gt;0,MID(AC150,1,1)&lt;&gt;"-"),"1","0")+IF(AND(LEN(AD150)&gt;0,MID(AD150,1,1)&lt;&gt;"-"),"1","0")</f>
        <v>0</v>
      </c>
      <c r="AF150" s="23" t="s">
        <v>7</v>
      </c>
      <c r="AG150" s="24">
        <f t="shared" ref="AG150:AG155" si="29">IF(AND(LEN(Z150)&gt;0,MID(Z150,1,1)="-"),"1","0")+IF(AND(LEN(AA150)&gt;0,MID(AA150,1,1)="-"),"1","0")+IF(AND(LEN(AB150)&gt;0,MID(AB150,1,1)="-"),"1","0")+IF(AND(LEN(AC150)&gt;0,MID(AC150,1,1)="-"),"1","0")+IF(AND(LEN(AD150)&gt;0,MID(AD150,1,1)="-"),"1","0")</f>
        <v>0</v>
      </c>
      <c r="AJ150" s="113">
        <f>A150</f>
        <v>0</v>
      </c>
      <c r="AK150" s="113">
        <f>A156</f>
        <v>0</v>
      </c>
    </row>
    <row r="151" spans="1:37" x14ac:dyDescent="0.3">
      <c r="A151" s="265"/>
      <c r="B151" s="208"/>
      <c r="C151" s="89" t="str">
        <f>IF(A150&gt;0,IF(VLOOKUP(A150,seznam!$A$5:$C$132,2)&gt;0,VLOOKUP(A150,seznam!$A$5:$C$132,2),"------"),"------")</f>
        <v>------</v>
      </c>
      <c r="D151" s="205"/>
      <c r="E151" s="205"/>
      <c r="F151" s="206"/>
      <c r="G151" s="196"/>
      <c r="H151" s="198"/>
      <c r="I151" s="200"/>
      <c r="J151" s="196"/>
      <c r="K151" s="198"/>
      <c r="L151" s="200"/>
      <c r="M151" s="196"/>
      <c r="N151" s="198"/>
      <c r="O151" s="214"/>
      <c r="P151" s="216"/>
      <c r="Q151" s="198"/>
      <c r="R151" s="200"/>
      <c r="S151" s="210"/>
      <c r="T151" s="212"/>
      <c r="V151" s="7">
        <v>2</v>
      </c>
      <c r="W151" s="11" t="str">
        <f>C153</f>
        <v>------</v>
      </c>
      <c r="X151" s="17" t="s">
        <v>10</v>
      </c>
      <c r="Y151" s="14" t="str">
        <f>C155</f>
        <v>------</v>
      </c>
      <c r="Z151" s="42"/>
      <c r="AA151" s="39"/>
      <c r="AB151" s="39"/>
      <c r="AC151" s="39"/>
      <c r="AD151" s="46"/>
      <c r="AE151" s="25">
        <f t="shared" si="28"/>
        <v>0</v>
      </c>
      <c r="AF151" s="26" t="s">
        <v>7</v>
      </c>
      <c r="AG151" s="27">
        <f t="shared" si="29"/>
        <v>0</v>
      </c>
      <c r="AJ151" s="113">
        <f>A152</f>
        <v>0</v>
      </c>
      <c r="AK151" s="113">
        <f>A154</f>
        <v>0</v>
      </c>
    </row>
    <row r="152" spans="1:37" x14ac:dyDescent="0.3">
      <c r="A152" s="265"/>
      <c r="B152" s="207">
        <v>2</v>
      </c>
      <c r="C152" s="38" t="str">
        <f>IF(A152&gt;0,IF(VLOOKUP(A152,seznam!$A$5:$C$132,3)&gt;0,VLOOKUP(A152,seznam!$A$5:$C$132,3),"------"),"------")</f>
        <v>------</v>
      </c>
      <c r="D152" s="197">
        <f>I150</f>
        <v>0</v>
      </c>
      <c r="E152" s="197" t="str">
        <f>H150</f>
        <v>:</v>
      </c>
      <c r="F152" s="199">
        <f>G150</f>
        <v>0</v>
      </c>
      <c r="G152" s="201"/>
      <c r="H152" s="202"/>
      <c r="I152" s="203"/>
      <c r="J152" s="195">
        <f>AE151</f>
        <v>0</v>
      </c>
      <c r="K152" s="197" t="str">
        <f>AF151</f>
        <v>:</v>
      </c>
      <c r="L152" s="199">
        <f>AG151</f>
        <v>0</v>
      </c>
      <c r="M152" s="195">
        <f>AE154</f>
        <v>0</v>
      </c>
      <c r="N152" s="197" t="str">
        <f>AF154</f>
        <v>:</v>
      </c>
      <c r="O152" s="213">
        <f>AG154</f>
        <v>0</v>
      </c>
      <c r="P152" s="215">
        <f>D152+J152+M152</f>
        <v>0</v>
      </c>
      <c r="Q152" s="197" t="s">
        <v>7</v>
      </c>
      <c r="R152" s="199">
        <f>F152+L152+O152</f>
        <v>0</v>
      </c>
      <c r="S152" s="209">
        <f>IF(D152&gt;F152,2,IF(AND(D152&lt;F152,E152=":"),1,0))+IF(J152&gt;L152,2,IF(AND(J152&lt;L152,K152=":"),1,0))+IF(M152&gt;O152,2,IF(AND(M152&lt;O152,N152=":"),1,0))</f>
        <v>0</v>
      </c>
      <c r="T152" s="211"/>
      <c r="V152" s="7">
        <v>3</v>
      </c>
      <c r="W152" s="11" t="str">
        <f>C157</f>
        <v>------</v>
      </c>
      <c r="X152" s="18" t="s">
        <v>10</v>
      </c>
      <c r="Y152" s="14" t="str">
        <f>C155</f>
        <v>------</v>
      </c>
      <c r="Z152" s="42"/>
      <c r="AA152" s="39"/>
      <c r="AB152" s="39"/>
      <c r="AC152" s="39"/>
      <c r="AD152" s="46"/>
      <c r="AE152" s="25">
        <f t="shared" si="28"/>
        <v>0</v>
      </c>
      <c r="AF152" s="26" t="s">
        <v>7</v>
      </c>
      <c r="AG152" s="27">
        <f t="shared" si="29"/>
        <v>0</v>
      </c>
      <c r="AJ152" s="113">
        <f>A156</f>
        <v>0</v>
      </c>
      <c r="AK152" s="113">
        <f>A154</f>
        <v>0</v>
      </c>
    </row>
    <row r="153" spans="1:37" x14ac:dyDescent="0.3">
      <c r="A153" s="265"/>
      <c r="B153" s="208"/>
      <c r="C153" s="35" t="str">
        <f>IF(A152&gt;0,IF(VLOOKUP(A152,seznam!$A$5:$C$132,2)&gt;0,VLOOKUP(A152,seznam!$A$5:$C$132,2),"------"),"------")</f>
        <v>------</v>
      </c>
      <c r="D153" s="198"/>
      <c r="E153" s="198"/>
      <c r="F153" s="200"/>
      <c r="G153" s="204"/>
      <c r="H153" s="205"/>
      <c r="I153" s="206"/>
      <c r="J153" s="196"/>
      <c r="K153" s="198"/>
      <c r="L153" s="200"/>
      <c r="M153" s="196"/>
      <c r="N153" s="198"/>
      <c r="O153" s="214"/>
      <c r="P153" s="236"/>
      <c r="Q153" s="234"/>
      <c r="R153" s="235"/>
      <c r="S153" s="210"/>
      <c r="T153" s="212"/>
      <c r="V153" s="7">
        <v>4</v>
      </c>
      <c r="W153" s="11" t="str">
        <f>C151</f>
        <v>------</v>
      </c>
      <c r="X153" s="17" t="s">
        <v>10</v>
      </c>
      <c r="Y153" s="14" t="str">
        <f>C153</f>
        <v>------</v>
      </c>
      <c r="Z153" s="42"/>
      <c r="AA153" s="39"/>
      <c r="AB153" s="39"/>
      <c r="AC153" s="39"/>
      <c r="AD153" s="46"/>
      <c r="AE153" s="25">
        <f t="shared" si="28"/>
        <v>0</v>
      </c>
      <c r="AF153" s="26" t="s">
        <v>7</v>
      </c>
      <c r="AG153" s="27">
        <f t="shared" si="29"/>
        <v>0</v>
      </c>
      <c r="AJ153" s="113">
        <f>A150</f>
        <v>0</v>
      </c>
      <c r="AK153" s="113">
        <f>A152</f>
        <v>0</v>
      </c>
    </row>
    <row r="154" spans="1:37" x14ac:dyDescent="0.3">
      <c r="A154" s="265"/>
      <c r="B154" s="207">
        <v>3</v>
      </c>
      <c r="C154" s="38" t="str">
        <f>IF(A154&gt;0,IF(VLOOKUP(A154,seznam!$A$5:$C$132,3)&gt;0,VLOOKUP(A154,seznam!$A$5:$C$132,3),"------"),"------")</f>
        <v>------</v>
      </c>
      <c r="D154" s="197">
        <f>L150</f>
        <v>0</v>
      </c>
      <c r="E154" s="197" t="str">
        <f>K150</f>
        <v>:</v>
      </c>
      <c r="F154" s="199">
        <f>J150</f>
        <v>0</v>
      </c>
      <c r="G154" s="195">
        <f>L152</f>
        <v>0</v>
      </c>
      <c r="H154" s="197" t="str">
        <f>K152</f>
        <v>:</v>
      </c>
      <c r="I154" s="199">
        <f>J152</f>
        <v>0</v>
      </c>
      <c r="J154" s="201"/>
      <c r="K154" s="202"/>
      <c r="L154" s="203"/>
      <c r="M154" s="195">
        <f>AG152</f>
        <v>0</v>
      </c>
      <c r="N154" s="197" t="str">
        <f>AF152</f>
        <v>:</v>
      </c>
      <c r="O154" s="213">
        <f>AE152</f>
        <v>0</v>
      </c>
      <c r="P154" s="215">
        <f>D154+G154+M154</f>
        <v>0</v>
      </c>
      <c r="Q154" s="197" t="s">
        <v>7</v>
      </c>
      <c r="R154" s="199">
        <f>F154+I154+O154</f>
        <v>0</v>
      </c>
      <c r="S154" s="209">
        <f>IF(D154&gt;F154,2,IF(AND(D154&lt;F154,E154=":"),1,0))+IF(G154&gt;I154,2,IF(AND(G154&lt;I154,H154=":"),1,0))+IF(M154&gt;O154,2,IF(AND(M154&lt;O154,N154=":"),1,0))</f>
        <v>0</v>
      </c>
      <c r="T154" s="211"/>
      <c r="V154" s="7">
        <v>5</v>
      </c>
      <c r="W154" s="11" t="str">
        <f>C153</f>
        <v>------</v>
      </c>
      <c r="X154" s="17" t="s">
        <v>10</v>
      </c>
      <c r="Y154" s="14" t="str">
        <f>C157</f>
        <v>------</v>
      </c>
      <c r="Z154" s="42"/>
      <c r="AA154" s="39"/>
      <c r="AB154" s="39"/>
      <c r="AC154" s="39"/>
      <c r="AD154" s="46"/>
      <c r="AE154" s="25">
        <f t="shared" si="28"/>
        <v>0</v>
      </c>
      <c r="AF154" s="26" t="s">
        <v>7</v>
      </c>
      <c r="AG154" s="27">
        <f t="shared" si="29"/>
        <v>0</v>
      </c>
      <c r="AJ154" s="113">
        <f>A152</f>
        <v>0</v>
      </c>
      <c r="AK154" s="113">
        <f>A156</f>
        <v>0</v>
      </c>
    </row>
    <row r="155" spans="1:37" ht="13.5" thickBot="1" x14ac:dyDescent="0.35">
      <c r="A155" s="265"/>
      <c r="B155" s="208"/>
      <c r="C155" s="35" t="str">
        <f>IF(A154&gt;0,IF(VLOOKUP(A154,seznam!$A$5:$C$132,2)&gt;0,VLOOKUP(A154,seznam!$A$5:$C$132,2),"------"),"------")</f>
        <v>------</v>
      </c>
      <c r="D155" s="198"/>
      <c r="E155" s="198"/>
      <c r="F155" s="200"/>
      <c r="G155" s="196"/>
      <c r="H155" s="198"/>
      <c r="I155" s="200"/>
      <c r="J155" s="204"/>
      <c r="K155" s="205"/>
      <c r="L155" s="206"/>
      <c r="M155" s="196"/>
      <c r="N155" s="198"/>
      <c r="O155" s="214"/>
      <c r="P155" s="216"/>
      <c r="Q155" s="198"/>
      <c r="R155" s="200"/>
      <c r="S155" s="210"/>
      <c r="T155" s="212"/>
      <c r="V155" s="8">
        <v>6</v>
      </c>
      <c r="W155" s="12" t="str">
        <f>C155</f>
        <v>------</v>
      </c>
      <c r="X155" s="19" t="s">
        <v>10</v>
      </c>
      <c r="Y155" s="15" t="str">
        <f>C151</f>
        <v>------</v>
      </c>
      <c r="Z155" s="43"/>
      <c r="AA155" s="44"/>
      <c r="AB155" s="44"/>
      <c r="AC155" s="44"/>
      <c r="AD155" s="47"/>
      <c r="AE155" s="28">
        <f t="shared" si="28"/>
        <v>0</v>
      </c>
      <c r="AF155" s="29" t="s">
        <v>7</v>
      </c>
      <c r="AG155" s="30">
        <f t="shared" si="29"/>
        <v>0</v>
      </c>
      <c r="AJ155" s="113">
        <f>A154</f>
        <v>0</v>
      </c>
      <c r="AK155" s="113">
        <f>A150</f>
        <v>0</v>
      </c>
    </row>
    <row r="156" spans="1:37" x14ac:dyDescent="0.3">
      <c r="A156" s="265"/>
      <c r="B156" s="207">
        <v>4</v>
      </c>
      <c r="C156" s="38" t="str">
        <f>IF(A156&gt;0,IF(VLOOKUP(A156,seznam!$A$5:$C$132,3)&gt;0,VLOOKUP(A156,seznam!$A$5:$C$132,3),"------"),"------")</f>
        <v>------</v>
      </c>
      <c r="D156" s="197">
        <f>O150</f>
        <v>0</v>
      </c>
      <c r="E156" s="197" t="str">
        <f>N150</f>
        <v>:</v>
      </c>
      <c r="F156" s="199">
        <f>M150</f>
        <v>0</v>
      </c>
      <c r="G156" s="195">
        <f>O152</f>
        <v>0</v>
      </c>
      <c r="H156" s="197" t="str">
        <f>N152</f>
        <v>:</v>
      </c>
      <c r="I156" s="199">
        <f>M152</f>
        <v>0</v>
      </c>
      <c r="J156" s="195">
        <f>O154</f>
        <v>0</v>
      </c>
      <c r="K156" s="197" t="str">
        <f>N154</f>
        <v>:</v>
      </c>
      <c r="L156" s="199">
        <f>M154</f>
        <v>0</v>
      </c>
      <c r="M156" s="201"/>
      <c r="N156" s="202"/>
      <c r="O156" s="223"/>
      <c r="P156" s="215">
        <f>D156+G156+J156</f>
        <v>0</v>
      </c>
      <c r="Q156" s="197" t="s">
        <v>7</v>
      </c>
      <c r="R156" s="199">
        <f>F156+I156+L156</f>
        <v>0</v>
      </c>
      <c r="S156" s="209">
        <f>IF(D156&gt;F156,2,IF(AND(D156&lt;F156,E156=":"),1,0))+IF(G156&gt;I156,2,IF(AND(G156&lt;I156,H156=":"),1,0))+IF(J156&gt;L156,2,IF(AND(J156&lt;L156,K156=":"),1,0))</f>
        <v>0</v>
      </c>
      <c r="T156" s="211"/>
    </row>
    <row r="157" spans="1:37" ht="13.5" thickBot="1" x14ac:dyDescent="0.35">
      <c r="A157" s="266"/>
      <c r="B157" s="220"/>
      <c r="C157" s="36" t="str">
        <f>IF(A156&gt;0,IF(VLOOKUP(A156,seznam!$A$5:$C$132,2)&gt;0,VLOOKUP(A156,seznam!$A$5:$C$132,2),"------"),"------")</f>
        <v>------</v>
      </c>
      <c r="D157" s="218"/>
      <c r="E157" s="218"/>
      <c r="F157" s="219"/>
      <c r="G157" s="217"/>
      <c r="H157" s="218"/>
      <c r="I157" s="219"/>
      <c r="J157" s="217"/>
      <c r="K157" s="218"/>
      <c r="L157" s="219"/>
      <c r="M157" s="224"/>
      <c r="N157" s="225"/>
      <c r="O157" s="226"/>
      <c r="P157" s="227"/>
      <c r="Q157" s="218"/>
      <c r="R157" s="219"/>
      <c r="S157" s="221"/>
      <c r="T157" s="222"/>
    </row>
    <row r="158" spans="1:37" ht="13.5" thickBot="1" x14ac:dyDescent="0.35"/>
    <row r="159" spans="1:37" ht="13.5" thickBot="1" x14ac:dyDescent="0.35">
      <c r="A159" s="90" t="s">
        <v>2</v>
      </c>
      <c r="B159" s="237" t="s">
        <v>41</v>
      </c>
      <c r="C159" s="238"/>
      <c r="D159" s="239">
        <v>1</v>
      </c>
      <c r="E159" s="240"/>
      <c r="F159" s="241"/>
      <c r="G159" s="242">
        <v>2</v>
      </c>
      <c r="H159" s="240"/>
      <c r="I159" s="241"/>
      <c r="J159" s="242">
        <v>3</v>
      </c>
      <c r="K159" s="240"/>
      <c r="L159" s="241"/>
      <c r="M159" s="242">
        <v>4</v>
      </c>
      <c r="N159" s="240"/>
      <c r="O159" s="243"/>
      <c r="P159" s="239" t="s">
        <v>4</v>
      </c>
      <c r="Q159" s="244"/>
      <c r="R159" s="245"/>
      <c r="S159" s="5" t="s">
        <v>5</v>
      </c>
      <c r="T159" s="4" t="s">
        <v>6</v>
      </c>
    </row>
    <row r="160" spans="1:37" x14ac:dyDescent="0.3">
      <c r="A160" s="264"/>
      <c r="B160" s="246">
        <v>1</v>
      </c>
      <c r="C160" s="37" t="str">
        <f>IF(A160&gt;0,IF(VLOOKUP(A160,seznam!$A$5:$C$132,3)&gt;0,VLOOKUP(A160,seznam!$A$5:$C$132,3),"------"),"------")</f>
        <v>------</v>
      </c>
      <c r="D160" s="247"/>
      <c r="E160" s="248"/>
      <c r="F160" s="249"/>
      <c r="G160" s="230">
        <f>AE163</f>
        <v>0</v>
      </c>
      <c r="H160" s="231" t="str">
        <f>AF163</f>
        <v>:</v>
      </c>
      <c r="I160" s="250">
        <f>AG163</f>
        <v>0</v>
      </c>
      <c r="J160" s="230">
        <f>AG165</f>
        <v>0</v>
      </c>
      <c r="K160" s="231" t="str">
        <f>AF165</f>
        <v>:</v>
      </c>
      <c r="L160" s="250">
        <f>AE165</f>
        <v>0</v>
      </c>
      <c r="M160" s="230">
        <f>AE160</f>
        <v>0</v>
      </c>
      <c r="N160" s="231" t="str">
        <f>AF160</f>
        <v>:</v>
      </c>
      <c r="O160" s="232">
        <f>AG160</f>
        <v>0</v>
      </c>
      <c r="P160" s="233">
        <f>G160+J160+M160</f>
        <v>0</v>
      </c>
      <c r="Q160" s="231" t="s">
        <v>7</v>
      </c>
      <c r="R160" s="250">
        <f>I160+L160+O160</f>
        <v>0</v>
      </c>
      <c r="S160" s="228">
        <f>IF(G160&gt;I160,2,IF(AND(G160&lt;I160,H160=":"),1,0))+IF(J160&gt;L160,2,IF(AND(J160&lt;L160,K160=":"),1,0))+IF(M160&gt;O160,2,IF(AND(M160&lt;O160,N160=":"),1,0))</f>
        <v>0</v>
      </c>
      <c r="T160" s="229"/>
      <c r="V160" s="6">
        <v>1</v>
      </c>
      <c r="W160" s="10" t="str">
        <f>C161</f>
        <v>------</v>
      </c>
      <c r="X160" s="16" t="s">
        <v>10</v>
      </c>
      <c r="Y160" s="13" t="str">
        <f>C167</f>
        <v>------</v>
      </c>
      <c r="Z160" s="40"/>
      <c r="AA160" s="41"/>
      <c r="AB160" s="41"/>
      <c r="AC160" s="41"/>
      <c r="AD160" s="45"/>
      <c r="AE160" s="22">
        <f t="shared" ref="AE160:AE165" si="30">IF(AND(LEN(Z160)&gt;0,MID(Z160,1,1)&lt;&gt;"-"),"1","0")+IF(AND(LEN(AA160)&gt;0,MID(AA160,1,1)&lt;&gt;"-"),"1","0")+IF(AND(LEN(AB160)&gt;0,MID(AB160,1,1)&lt;&gt;"-"),"1","0")+IF(AND(LEN(AC160)&gt;0,MID(AC160,1,1)&lt;&gt;"-"),"1","0")+IF(AND(LEN(AD160)&gt;0,MID(AD160,1,1)&lt;&gt;"-"),"1","0")</f>
        <v>0</v>
      </c>
      <c r="AF160" s="23" t="s">
        <v>7</v>
      </c>
      <c r="AG160" s="24">
        <f t="shared" ref="AG160:AG165" si="31">IF(AND(LEN(Z160)&gt;0,MID(Z160,1,1)="-"),"1","0")+IF(AND(LEN(AA160)&gt;0,MID(AA160,1,1)="-"),"1","0")+IF(AND(LEN(AB160)&gt;0,MID(AB160,1,1)="-"),"1","0")+IF(AND(LEN(AC160)&gt;0,MID(AC160,1,1)="-"),"1","0")+IF(AND(LEN(AD160)&gt;0,MID(AD160,1,1)="-"),"1","0")</f>
        <v>0</v>
      </c>
      <c r="AJ160" s="113">
        <f>A160</f>
        <v>0</v>
      </c>
      <c r="AK160" s="113">
        <f>A166</f>
        <v>0</v>
      </c>
    </row>
    <row r="161" spans="1:37" x14ac:dyDescent="0.3">
      <c r="A161" s="265"/>
      <c r="B161" s="208"/>
      <c r="C161" s="89" t="str">
        <f>IF(A160&gt;0,IF(VLOOKUP(A160,seznam!$A$5:$C$132,2)&gt;0,VLOOKUP(A160,seznam!$A$5:$C$132,2),"------"),"------")</f>
        <v>------</v>
      </c>
      <c r="D161" s="205"/>
      <c r="E161" s="205"/>
      <c r="F161" s="206"/>
      <c r="G161" s="196"/>
      <c r="H161" s="198"/>
      <c r="I161" s="200"/>
      <c r="J161" s="196"/>
      <c r="K161" s="198"/>
      <c r="L161" s="200"/>
      <c r="M161" s="196"/>
      <c r="N161" s="198"/>
      <c r="O161" s="214"/>
      <c r="P161" s="216"/>
      <c r="Q161" s="198"/>
      <c r="R161" s="200"/>
      <c r="S161" s="210"/>
      <c r="T161" s="212"/>
      <c r="V161" s="7">
        <v>2</v>
      </c>
      <c r="W161" s="11" t="str">
        <f>C163</f>
        <v>------</v>
      </c>
      <c r="X161" s="17" t="s">
        <v>10</v>
      </c>
      <c r="Y161" s="14" t="str">
        <f>C165</f>
        <v>------</v>
      </c>
      <c r="Z161" s="42"/>
      <c r="AA161" s="39"/>
      <c r="AB161" s="39"/>
      <c r="AC161" s="39"/>
      <c r="AD161" s="46"/>
      <c r="AE161" s="25">
        <f t="shared" si="30"/>
        <v>0</v>
      </c>
      <c r="AF161" s="26" t="s">
        <v>7</v>
      </c>
      <c r="AG161" s="27">
        <f t="shared" si="31"/>
        <v>0</v>
      </c>
      <c r="AJ161" s="113">
        <f>A162</f>
        <v>0</v>
      </c>
      <c r="AK161" s="113">
        <f>A164</f>
        <v>0</v>
      </c>
    </row>
    <row r="162" spans="1:37" x14ac:dyDescent="0.3">
      <c r="A162" s="265"/>
      <c r="B162" s="207">
        <v>2</v>
      </c>
      <c r="C162" s="38" t="str">
        <f>IF(A162&gt;0,IF(VLOOKUP(A162,seznam!$A$5:$C$132,3)&gt;0,VLOOKUP(A162,seznam!$A$5:$C$132,3),"------"),"------")</f>
        <v>------</v>
      </c>
      <c r="D162" s="197">
        <f>I160</f>
        <v>0</v>
      </c>
      <c r="E162" s="197" t="str">
        <f>H160</f>
        <v>:</v>
      </c>
      <c r="F162" s="199">
        <f>G160</f>
        <v>0</v>
      </c>
      <c r="G162" s="201"/>
      <c r="H162" s="202"/>
      <c r="I162" s="203"/>
      <c r="J162" s="195">
        <f>AE161</f>
        <v>0</v>
      </c>
      <c r="K162" s="197" t="str">
        <f>AF161</f>
        <v>:</v>
      </c>
      <c r="L162" s="199">
        <f>AG161</f>
        <v>0</v>
      </c>
      <c r="M162" s="195">
        <f>AE164</f>
        <v>0</v>
      </c>
      <c r="N162" s="197" t="str">
        <f>AF164</f>
        <v>:</v>
      </c>
      <c r="O162" s="213">
        <f>AG164</f>
        <v>0</v>
      </c>
      <c r="P162" s="215">
        <f>D162+J162+M162</f>
        <v>0</v>
      </c>
      <c r="Q162" s="197" t="s">
        <v>7</v>
      </c>
      <c r="R162" s="199">
        <f>F162+L162+O162</f>
        <v>0</v>
      </c>
      <c r="S162" s="209">
        <f>IF(D162&gt;F162,2,IF(AND(D162&lt;F162,E162=":"),1,0))+IF(J162&gt;L162,2,IF(AND(J162&lt;L162,K162=":"),1,0))+IF(M162&gt;O162,2,IF(AND(M162&lt;O162,N162=":"),1,0))</f>
        <v>0</v>
      </c>
      <c r="T162" s="211"/>
      <c r="V162" s="7">
        <v>3</v>
      </c>
      <c r="W162" s="11" t="str">
        <f>C167</f>
        <v>------</v>
      </c>
      <c r="X162" s="18" t="s">
        <v>10</v>
      </c>
      <c r="Y162" s="14" t="str">
        <f>C165</f>
        <v>------</v>
      </c>
      <c r="Z162" s="42"/>
      <c r="AA162" s="39"/>
      <c r="AB162" s="39"/>
      <c r="AC162" s="39"/>
      <c r="AD162" s="46"/>
      <c r="AE162" s="25">
        <f t="shared" si="30"/>
        <v>0</v>
      </c>
      <c r="AF162" s="26" t="s">
        <v>7</v>
      </c>
      <c r="AG162" s="27">
        <f t="shared" si="31"/>
        <v>0</v>
      </c>
      <c r="AJ162" s="113">
        <f>A166</f>
        <v>0</v>
      </c>
      <c r="AK162" s="113">
        <f>A164</f>
        <v>0</v>
      </c>
    </row>
    <row r="163" spans="1:37" x14ac:dyDescent="0.3">
      <c r="A163" s="265"/>
      <c r="B163" s="208"/>
      <c r="C163" s="35" t="str">
        <f>IF(A162&gt;0,IF(VLOOKUP(A162,seznam!$A$5:$C$132,2)&gt;0,VLOOKUP(A162,seznam!$A$5:$C$132,2),"------"),"------")</f>
        <v>------</v>
      </c>
      <c r="D163" s="198"/>
      <c r="E163" s="198"/>
      <c r="F163" s="200"/>
      <c r="G163" s="204"/>
      <c r="H163" s="205"/>
      <c r="I163" s="206"/>
      <c r="J163" s="196"/>
      <c r="K163" s="198"/>
      <c r="L163" s="200"/>
      <c r="M163" s="196"/>
      <c r="N163" s="198"/>
      <c r="O163" s="214"/>
      <c r="P163" s="236"/>
      <c r="Q163" s="234"/>
      <c r="R163" s="235"/>
      <c r="S163" s="210"/>
      <c r="T163" s="212"/>
      <c r="V163" s="7">
        <v>4</v>
      </c>
      <c r="W163" s="11" t="str">
        <f>C161</f>
        <v>------</v>
      </c>
      <c r="X163" s="17" t="s">
        <v>10</v>
      </c>
      <c r="Y163" s="14" t="str">
        <f>C163</f>
        <v>------</v>
      </c>
      <c r="Z163" s="42"/>
      <c r="AA163" s="39"/>
      <c r="AB163" s="39"/>
      <c r="AC163" s="39"/>
      <c r="AD163" s="46"/>
      <c r="AE163" s="25">
        <f t="shared" si="30"/>
        <v>0</v>
      </c>
      <c r="AF163" s="26" t="s">
        <v>7</v>
      </c>
      <c r="AG163" s="27">
        <f t="shared" si="31"/>
        <v>0</v>
      </c>
      <c r="AJ163" s="113">
        <f>A160</f>
        <v>0</v>
      </c>
      <c r="AK163" s="113">
        <f>A162</f>
        <v>0</v>
      </c>
    </row>
    <row r="164" spans="1:37" x14ac:dyDescent="0.3">
      <c r="A164" s="265"/>
      <c r="B164" s="207">
        <v>3</v>
      </c>
      <c r="C164" s="38" t="str">
        <f>IF(A164&gt;0,IF(VLOOKUP(A164,seznam!$A$5:$C$132,3)&gt;0,VLOOKUP(A164,seznam!$A$5:$C$132,3),"------"),"------")</f>
        <v>------</v>
      </c>
      <c r="D164" s="197">
        <f>L160</f>
        <v>0</v>
      </c>
      <c r="E164" s="197" t="str">
        <f>K160</f>
        <v>:</v>
      </c>
      <c r="F164" s="199">
        <f>J160</f>
        <v>0</v>
      </c>
      <c r="G164" s="195">
        <f>L162</f>
        <v>0</v>
      </c>
      <c r="H164" s="197" t="str">
        <f>K162</f>
        <v>:</v>
      </c>
      <c r="I164" s="199">
        <f>J162</f>
        <v>0</v>
      </c>
      <c r="J164" s="201"/>
      <c r="K164" s="202"/>
      <c r="L164" s="203"/>
      <c r="M164" s="195">
        <f>AG162</f>
        <v>0</v>
      </c>
      <c r="N164" s="197" t="str">
        <f>AF162</f>
        <v>:</v>
      </c>
      <c r="O164" s="213">
        <f>AE162</f>
        <v>0</v>
      </c>
      <c r="P164" s="215">
        <f>D164+G164+M164</f>
        <v>0</v>
      </c>
      <c r="Q164" s="197" t="s">
        <v>7</v>
      </c>
      <c r="R164" s="199">
        <f>F164+I164+O164</f>
        <v>0</v>
      </c>
      <c r="S164" s="209">
        <f>IF(D164&gt;F164,2,IF(AND(D164&lt;F164,E164=":"),1,0))+IF(G164&gt;I164,2,IF(AND(G164&lt;I164,H164=":"),1,0))+IF(M164&gt;O164,2,IF(AND(M164&lt;O164,N164=":"),1,0))</f>
        <v>0</v>
      </c>
      <c r="T164" s="211"/>
      <c r="V164" s="7">
        <v>5</v>
      </c>
      <c r="W164" s="11" t="str">
        <f>C163</f>
        <v>------</v>
      </c>
      <c r="X164" s="17" t="s">
        <v>10</v>
      </c>
      <c r="Y164" s="14" t="str">
        <f>C167</f>
        <v>------</v>
      </c>
      <c r="Z164" s="42"/>
      <c r="AA164" s="39"/>
      <c r="AB164" s="39"/>
      <c r="AC164" s="39"/>
      <c r="AD164" s="46"/>
      <c r="AE164" s="25">
        <f t="shared" si="30"/>
        <v>0</v>
      </c>
      <c r="AF164" s="26" t="s">
        <v>7</v>
      </c>
      <c r="AG164" s="27">
        <f t="shared" si="31"/>
        <v>0</v>
      </c>
      <c r="AJ164" s="113">
        <f>A162</f>
        <v>0</v>
      </c>
      <c r="AK164" s="113">
        <f>A166</f>
        <v>0</v>
      </c>
    </row>
    <row r="165" spans="1:37" ht="13.5" thickBot="1" x14ac:dyDescent="0.35">
      <c r="A165" s="265"/>
      <c r="B165" s="208"/>
      <c r="C165" s="35" t="str">
        <f>IF(A164&gt;0,IF(VLOOKUP(A164,seznam!$A$5:$C$132,2)&gt;0,VLOOKUP(A164,seznam!$A$5:$C$132,2),"------"),"------")</f>
        <v>------</v>
      </c>
      <c r="D165" s="198"/>
      <c r="E165" s="198"/>
      <c r="F165" s="200"/>
      <c r="G165" s="196"/>
      <c r="H165" s="198"/>
      <c r="I165" s="200"/>
      <c r="J165" s="204"/>
      <c r="K165" s="205"/>
      <c r="L165" s="206"/>
      <c r="M165" s="196"/>
      <c r="N165" s="198"/>
      <c r="O165" s="214"/>
      <c r="P165" s="216"/>
      <c r="Q165" s="198"/>
      <c r="R165" s="200"/>
      <c r="S165" s="210"/>
      <c r="T165" s="212"/>
      <c r="V165" s="8">
        <v>6</v>
      </c>
      <c r="W165" s="12" t="str">
        <f>C165</f>
        <v>------</v>
      </c>
      <c r="X165" s="19" t="s">
        <v>10</v>
      </c>
      <c r="Y165" s="15" t="str">
        <f>C161</f>
        <v>------</v>
      </c>
      <c r="Z165" s="43"/>
      <c r="AA165" s="44"/>
      <c r="AB165" s="44"/>
      <c r="AC165" s="44"/>
      <c r="AD165" s="47"/>
      <c r="AE165" s="28">
        <f t="shared" si="30"/>
        <v>0</v>
      </c>
      <c r="AF165" s="29" t="s">
        <v>7</v>
      </c>
      <c r="AG165" s="30">
        <f t="shared" si="31"/>
        <v>0</v>
      </c>
      <c r="AJ165" s="113">
        <f>A164</f>
        <v>0</v>
      </c>
      <c r="AK165" s="113">
        <f>A160</f>
        <v>0</v>
      </c>
    </row>
    <row r="166" spans="1:37" x14ac:dyDescent="0.3">
      <c r="A166" s="265"/>
      <c r="B166" s="207">
        <v>4</v>
      </c>
      <c r="C166" s="38" t="str">
        <f>IF(A166&gt;0,IF(VLOOKUP(A166,seznam!$A$5:$C$132,3)&gt;0,VLOOKUP(A166,seznam!$A$5:$C$132,3),"------"),"------")</f>
        <v>------</v>
      </c>
      <c r="D166" s="197">
        <f>O160</f>
        <v>0</v>
      </c>
      <c r="E166" s="197" t="str">
        <f>N160</f>
        <v>:</v>
      </c>
      <c r="F166" s="199">
        <f>M160</f>
        <v>0</v>
      </c>
      <c r="G166" s="195">
        <f>O162</f>
        <v>0</v>
      </c>
      <c r="H166" s="197" t="str">
        <f>N162</f>
        <v>:</v>
      </c>
      <c r="I166" s="199">
        <f>M162</f>
        <v>0</v>
      </c>
      <c r="J166" s="195">
        <f>O164</f>
        <v>0</v>
      </c>
      <c r="K166" s="197" t="str">
        <f>N164</f>
        <v>:</v>
      </c>
      <c r="L166" s="199">
        <f>M164</f>
        <v>0</v>
      </c>
      <c r="M166" s="201"/>
      <c r="N166" s="202"/>
      <c r="O166" s="223"/>
      <c r="P166" s="215">
        <f>D166+G166+J166</f>
        <v>0</v>
      </c>
      <c r="Q166" s="197" t="s">
        <v>7</v>
      </c>
      <c r="R166" s="199">
        <f>F166+I166+L166</f>
        <v>0</v>
      </c>
      <c r="S166" s="209">
        <f>IF(D166&gt;F166,2,IF(AND(D166&lt;F166,E166=":"),1,0))+IF(G166&gt;I166,2,IF(AND(G166&lt;I166,H166=":"),1,0))+IF(J166&gt;L166,2,IF(AND(J166&lt;L166,K166=":"),1,0))</f>
        <v>0</v>
      </c>
      <c r="T166" s="211"/>
    </row>
    <row r="167" spans="1:37" ht="13.5" thickBot="1" x14ac:dyDescent="0.35">
      <c r="A167" s="266"/>
      <c r="B167" s="220"/>
      <c r="C167" s="36" t="str">
        <f>IF(A166&gt;0,IF(VLOOKUP(A166,seznam!$A$5:$C$132,2)&gt;0,VLOOKUP(A166,seznam!$A$5:$C$132,2),"------"),"------")</f>
        <v>------</v>
      </c>
      <c r="D167" s="218"/>
      <c r="E167" s="218"/>
      <c r="F167" s="219"/>
      <c r="G167" s="217"/>
      <c r="H167" s="218"/>
      <c r="I167" s="219"/>
      <c r="J167" s="217"/>
      <c r="K167" s="218"/>
      <c r="L167" s="219"/>
      <c r="M167" s="224"/>
      <c r="N167" s="225"/>
      <c r="O167" s="226"/>
      <c r="P167" s="227"/>
      <c r="Q167" s="218"/>
      <c r="R167" s="219"/>
      <c r="S167" s="221"/>
      <c r="T167" s="222"/>
    </row>
    <row r="169" spans="1:37" ht="40" customHeight="1" x14ac:dyDescent="0.3">
      <c r="B169" s="251" t="e">
        <f ca="1">B85</f>
        <v>#NAME?</v>
      </c>
      <c r="C169" s="252"/>
      <c r="D169" s="252"/>
      <c r="E169" s="252"/>
      <c r="F169" s="252"/>
      <c r="G169" s="252"/>
      <c r="H169" s="252"/>
      <c r="I169" s="252"/>
      <c r="J169" s="252"/>
      <c r="K169" s="252"/>
      <c r="L169" s="252"/>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row>
    <row r="170" spans="1:37" ht="13.5" thickBot="1" x14ac:dyDescent="0.35"/>
    <row r="171" spans="1:37" ht="13.5" thickBot="1" x14ac:dyDescent="0.35">
      <c r="A171" s="90" t="s">
        <v>2</v>
      </c>
      <c r="B171" s="237" t="s">
        <v>42</v>
      </c>
      <c r="C171" s="238"/>
      <c r="D171" s="239">
        <v>1</v>
      </c>
      <c r="E171" s="240"/>
      <c r="F171" s="241"/>
      <c r="G171" s="242">
        <v>2</v>
      </c>
      <c r="H171" s="240"/>
      <c r="I171" s="241"/>
      <c r="J171" s="242">
        <v>3</v>
      </c>
      <c r="K171" s="240"/>
      <c r="L171" s="241"/>
      <c r="M171" s="242">
        <v>4</v>
      </c>
      <c r="N171" s="240"/>
      <c r="O171" s="243"/>
      <c r="P171" s="239" t="s">
        <v>4</v>
      </c>
      <c r="Q171" s="244"/>
      <c r="R171" s="245"/>
      <c r="S171" s="5" t="s">
        <v>5</v>
      </c>
      <c r="T171" s="4" t="s">
        <v>6</v>
      </c>
    </row>
    <row r="172" spans="1:37" x14ac:dyDescent="0.3">
      <c r="A172" s="264"/>
      <c r="B172" s="246">
        <v>1</v>
      </c>
      <c r="C172" s="37" t="str">
        <f>IF(A172&gt;0,IF(VLOOKUP(A172,seznam!$A$5:$C$132,3)&gt;0,VLOOKUP(A172,seznam!$A$5:$C$132,3),"------"),"------")</f>
        <v>------</v>
      </c>
      <c r="D172" s="247"/>
      <c r="E172" s="248"/>
      <c r="F172" s="249"/>
      <c r="G172" s="230">
        <f>AE175</f>
        <v>0</v>
      </c>
      <c r="H172" s="231" t="str">
        <f>AF175</f>
        <v>:</v>
      </c>
      <c r="I172" s="250">
        <f>AG175</f>
        <v>0</v>
      </c>
      <c r="J172" s="230">
        <f>AG177</f>
        <v>0</v>
      </c>
      <c r="K172" s="231" t="str">
        <f>AF177</f>
        <v>:</v>
      </c>
      <c r="L172" s="250">
        <f>AE177</f>
        <v>0</v>
      </c>
      <c r="M172" s="230">
        <f>AE172</f>
        <v>0</v>
      </c>
      <c r="N172" s="231" t="str">
        <f>AF172</f>
        <v>:</v>
      </c>
      <c r="O172" s="232">
        <f>AG172</f>
        <v>0</v>
      </c>
      <c r="P172" s="233">
        <f>G172+J172+M172</f>
        <v>0</v>
      </c>
      <c r="Q172" s="231" t="s">
        <v>7</v>
      </c>
      <c r="R172" s="250">
        <f>I172+L172+O172</f>
        <v>0</v>
      </c>
      <c r="S172" s="228">
        <f>IF(G172&gt;I172,2,IF(AND(G172&lt;I172,H172=":"),1,0))+IF(J172&gt;L172,2,IF(AND(J172&lt;L172,K172=":"),1,0))+IF(M172&gt;O172,2,IF(AND(M172&lt;O172,N172=":"),1,0))</f>
        <v>0</v>
      </c>
      <c r="T172" s="229"/>
      <c r="V172" s="6">
        <v>1</v>
      </c>
      <c r="W172" s="10" t="str">
        <f>C173</f>
        <v>------</v>
      </c>
      <c r="X172" s="16" t="s">
        <v>10</v>
      </c>
      <c r="Y172" s="13" t="str">
        <f>C179</f>
        <v>------</v>
      </c>
      <c r="Z172" s="40"/>
      <c r="AA172" s="41"/>
      <c r="AB172" s="41"/>
      <c r="AC172" s="41"/>
      <c r="AD172" s="45"/>
      <c r="AE172" s="22">
        <f t="shared" ref="AE172:AE177" si="32">IF(AND(LEN(Z172)&gt;0,MID(Z172,1,1)&lt;&gt;"-"),"1","0")+IF(AND(LEN(AA172)&gt;0,MID(AA172,1,1)&lt;&gt;"-"),"1","0")+IF(AND(LEN(AB172)&gt;0,MID(AB172,1,1)&lt;&gt;"-"),"1","0")+IF(AND(LEN(AC172)&gt;0,MID(AC172,1,1)&lt;&gt;"-"),"1","0")+IF(AND(LEN(AD172)&gt;0,MID(AD172,1,1)&lt;&gt;"-"),"1","0")</f>
        <v>0</v>
      </c>
      <c r="AF172" s="23" t="s">
        <v>7</v>
      </c>
      <c r="AG172" s="24">
        <f t="shared" ref="AG172:AG177" si="33">IF(AND(LEN(Z172)&gt;0,MID(Z172,1,1)="-"),"1","0")+IF(AND(LEN(AA172)&gt;0,MID(AA172,1,1)="-"),"1","0")+IF(AND(LEN(AB172)&gt;0,MID(AB172,1,1)="-"),"1","0")+IF(AND(LEN(AC172)&gt;0,MID(AC172,1,1)="-"),"1","0")+IF(AND(LEN(AD172)&gt;0,MID(AD172,1,1)="-"),"1","0")</f>
        <v>0</v>
      </c>
      <c r="AJ172" s="113">
        <f>A172</f>
        <v>0</v>
      </c>
      <c r="AK172" s="113">
        <f>A178</f>
        <v>0</v>
      </c>
    </row>
    <row r="173" spans="1:37" x14ac:dyDescent="0.3">
      <c r="A173" s="265"/>
      <c r="B173" s="208"/>
      <c r="C173" s="89" t="str">
        <f>IF(A172&gt;0,IF(VLOOKUP(A172,seznam!$A$5:$C$132,2)&gt;0,VLOOKUP(A172,seznam!$A$5:$C$132,2),"------"),"------")</f>
        <v>------</v>
      </c>
      <c r="D173" s="205"/>
      <c r="E173" s="205"/>
      <c r="F173" s="206"/>
      <c r="G173" s="196"/>
      <c r="H173" s="198"/>
      <c r="I173" s="200"/>
      <c r="J173" s="196"/>
      <c r="K173" s="198"/>
      <c r="L173" s="200"/>
      <c r="M173" s="196"/>
      <c r="N173" s="198"/>
      <c r="O173" s="214"/>
      <c r="P173" s="216"/>
      <c r="Q173" s="198"/>
      <c r="R173" s="200"/>
      <c r="S173" s="210"/>
      <c r="T173" s="212"/>
      <c r="V173" s="7">
        <v>2</v>
      </c>
      <c r="W173" s="11" t="str">
        <f>C175</f>
        <v>------</v>
      </c>
      <c r="X173" s="17" t="s">
        <v>10</v>
      </c>
      <c r="Y173" s="14" t="str">
        <f>C177</f>
        <v>------</v>
      </c>
      <c r="Z173" s="42"/>
      <c r="AA173" s="39"/>
      <c r="AB173" s="39"/>
      <c r="AC173" s="39"/>
      <c r="AD173" s="46"/>
      <c r="AE173" s="25">
        <f t="shared" si="32"/>
        <v>0</v>
      </c>
      <c r="AF173" s="26" t="s">
        <v>7</v>
      </c>
      <c r="AG173" s="27">
        <f t="shared" si="33"/>
        <v>0</v>
      </c>
      <c r="AJ173" s="113">
        <f>A174</f>
        <v>0</v>
      </c>
      <c r="AK173" s="113">
        <f>A176</f>
        <v>0</v>
      </c>
    </row>
    <row r="174" spans="1:37" x14ac:dyDescent="0.3">
      <c r="A174" s="265"/>
      <c r="B174" s="207">
        <v>2</v>
      </c>
      <c r="C174" s="38" t="str">
        <f>IF(A174&gt;0,IF(VLOOKUP(A174,seznam!$A$5:$C$132,3)&gt;0,VLOOKUP(A174,seznam!$A$5:$C$132,3),"------"),"------")</f>
        <v>------</v>
      </c>
      <c r="D174" s="197">
        <f>I172</f>
        <v>0</v>
      </c>
      <c r="E174" s="197" t="str">
        <f>H172</f>
        <v>:</v>
      </c>
      <c r="F174" s="199">
        <f>G172</f>
        <v>0</v>
      </c>
      <c r="G174" s="201"/>
      <c r="H174" s="202"/>
      <c r="I174" s="203"/>
      <c r="J174" s="195">
        <f>AE173</f>
        <v>0</v>
      </c>
      <c r="K174" s="197" t="str">
        <f>AF173</f>
        <v>:</v>
      </c>
      <c r="L174" s="199">
        <f>AG173</f>
        <v>0</v>
      </c>
      <c r="M174" s="195">
        <f>AE176</f>
        <v>0</v>
      </c>
      <c r="N174" s="197" t="str">
        <f>AF176</f>
        <v>:</v>
      </c>
      <c r="O174" s="213">
        <f>AG176</f>
        <v>0</v>
      </c>
      <c r="P174" s="215">
        <f>D174+J174+M174</f>
        <v>0</v>
      </c>
      <c r="Q174" s="197" t="s">
        <v>7</v>
      </c>
      <c r="R174" s="199">
        <f>F174+L174+O174</f>
        <v>0</v>
      </c>
      <c r="S174" s="209">
        <f>IF(D174&gt;F174,2,IF(AND(D174&lt;F174,E174=":"),1,0))+IF(J174&gt;L174,2,IF(AND(J174&lt;L174,K174=":"),1,0))+IF(M174&gt;O174,2,IF(AND(M174&lt;O174,N174=":"),1,0))</f>
        <v>0</v>
      </c>
      <c r="T174" s="211"/>
      <c r="V174" s="7">
        <v>3</v>
      </c>
      <c r="W174" s="11" t="str">
        <f>C179</f>
        <v>------</v>
      </c>
      <c r="X174" s="18" t="s">
        <v>10</v>
      </c>
      <c r="Y174" s="14" t="str">
        <f>C177</f>
        <v>------</v>
      </c>
      <c r="Z174" s="42"/>
      <c r="AA174" s="39"/>
      <c r="AB174" s="39"/>
      <c r="AC174" s="39"/>
      <c r="AD174" s="46"/>
      <c r="AE174" s="25">
        <f t="shared" si="32"/>
        <v>0</v>
      </c>
      <c r="AF174" s="26" t="s">
        <v>7</v>
      </c>
      <c r="AG174" s="27">
        <f t="shared" si="33"/>
        <v>0</v>
      </c>
      <c r="AJ174" s="113">
        <f>A178</f>
        <v>0</v>
      </c>
      <c r="AK174" s="113">
        <f>A176</f>
        <v>0</v>
      </c>
    </row>
    <row r="175" spans="1:37" x14ac:dyDescent="0.3">
      <c r="A175" s="265"/>
      <c r="B175" s="208"/>
      <c r="C175" s="35" t="str">
        <f>IF(A174&gt;0,IF(VLOOKUP(A174,seznam!$A$5:$C$132,2)&gt;0,VLOOKUP(A174,seznam!$A$5:$C$132,2),"------"),"------")</f>
        <v>------</v>
      </c>
      <c r="D175" s="198"/>
      <c r="E175" s="198"/>
      <c r="F175" s="200"/>
      <c r="G175" s="204"/>
      <c r="H175" s="205"/>
      <c r="I175" s="206"/>
      <c r="J175" s="196"/>
      <c r="K175" s="198"/>
      <c r="L175" s="200"/>
      <c r="M175" s="196"/>
      <c r="N175" s="198"/>
      <c r="O175" s="214"/>
      <c r="P175" s="236"/>
      <c r="Q175" s="234"/>
      <c r="R175" s="235"/>
      <c r="S175" s="210"/>
      <c r="T175" s="212"/>
      <c r="V175" s="7">
        <v>4</v>
      </c>
      <c r="W175" s="11" t="str">
        <f>C173</f>
        <v>------</v>
      </c>
      <c r="X175" s="17" t="s">
        <v>10</v>
      </c>
      <c r="Y175" s="14" t="str">
        <f>C175</f>
        <v>------</v>
      </c>
      <c r="Z175" s="42"/>
      <c r="AA175" s="39"/>
      <c r="AB175" s="39"/>
      <c r="AC175" s="39"/>
      <c r="AD175" s="46"/>
      <c r="AE175" s="25">
        <f t="shared" si="32"/>
        <v>0</v>
      </c>
      <c r="AF175" s="26" t="s">
        <v>7</v>
      </c>
      <c r="AG175" s="27">
        <f t="shared" si="33"/>
        <v>0</v>
      </c>
      <c r="AJ175" s="113">
        <f>A172</f>
        <v>0</v>
      </c>
      <c r="AK175" s="113">
        <f>A174</f>
        <v>0</v>
      </c>
    </row>
    <row r="176" spans="1:37" x14ac:dyDescent="0.3">
      <c r="A176" s="265"/>
      <c r="B176" s="207">
        <v>3</v>
      </c>
      <c r="C176" s="38" t="str">
        <f>IF(A176&gt;0,IF(VLOOKUP(A176,seznam!$A$5:$C$132,3)&gt;0,VLOOKUP(A176,seznam!$A$5:$C$132,3),"------"),"------")</f>
        <v>------</v>
      </c>
      <c r="D176" s="197">
        <f>L172</f>
        <v>0</v>
      </c>
      <c r="E176" s="197" t="str">
        <f>K172</f>
        <v>:</v>
      </c>
      <c r="F176" s="199">
        <f>J172</f>
        <v>0</v>
      </c>
      <c r="G176" s="195">
        <f>L174</f>
        <v>0</v>
      </c>
      <c r="H176" s="197" t="str">
        <f>K174</f>
        <v>:</v>
      </c>
      <c r="I176" s="199">
        <f>J174</f>
        <v>0</v>
      </c>
      <c r="J176" s="201"/>
      <c r="K176" s="202"/>
      <c r="L176" s="203"/>
      <c r="M176" s="195">
        <f>AG174</f>
        <v>0</v>
      </c>
      <c r="N176" s="197" t="str">
        <f>AF174</f>
        <v>:</v>
      </c>
      <c r="O176" s="213">
        <f>AE174</f>
        <v>0</v>
      </c>
      <c r="P176" s="215">
        <f>D176+G176+M176</f>
        <v>0</v>
      </c>
      <c r="Q176" s="197" t="s">
        <v>7</v>
      </c>
      <c r="R176" s="199">
        <f>F176+I176+O176</f>
        <v>0</v>
      </c>
      <c r="S176" s="209">
        <f>IF(D176&gt;F176,2,IF(AND(D176&lt;F176,E176=":"),1,0))+IF(G176&gt;I176,2,IF(AND(G176&lt;I176,H176=":"),1,0))+IF(M176&gt;O176,2,IF(AND(M176&lt;O176,N176=":"),1,0))</f>
        <v>0</v>
      </c>
      <c r="T176" s="211"/>
      <c r="V176" s="7">
        <v>5</v>
      </c>
      <c r="W176" s="11" t="str">
        <f>C175</f>
        <v>------</v>
      </c>
      <c r="X176" s="17" t="s">
        <v>10</v>
      </c>
      <c r="Y176" s="14" t="str">
        <f>C179</f>
        <v>------</v>
      </c>
      <c r="Z176" s="42"/>
      <c r="AA176" s="39"/>
      <c r="AB176" s="39"/>
      <c r="AC176" s="39"/>
      <c r="AD176" s="46"/>
      <c r="AE176" s="25">
        <f t="shared" si="32"/>
        <v>0</v>
      </c>
      <c r="AF176" s="26" t="s">
        <v>7</v>
      </c>
      <c r="AG176" s="27">
        <f t="shared" si="33"/>
        <v>0</v>
      </c>
      <c r="AJ176" s="113">
        <f>A174</f>
        <v>0</v>
      </c>
      <c r="AK176" s="113">
        <f>A178</f>
        <v>0</v>
      </c>
    </row>
    <row r="177" spans="1:37" ht="13.5" thickBot="1" x14ac:dyDescent="0.35">
      <c r="A177" s="265"/>
      <c r="B177" s="208"/>
      <c r="C177" s="35" t="str">
        <f>IF(A176&gt;0,IF(VLOOKUP(A176,seznam!$A$5:$C$132,2)&gt;0,VLOOKUP(A176,seznam!$A$5:$C$132,2),"------"),"------")</f>
        <v>------</v>
      </c>
      <c r="D177" s="198"/>
      <c r="E177" s="198"/>
      <c r="F177" s="200"/>
      <c r="G177" s="196"/>
      <c r="H177" s="198"/>
      <c r="I177" s="200"/>
      <c r="J177" s="204"/>
      <c r="K177" s="205"/>
      <c r="L177" s="206"/>
      <c r="M177" s="196"/>
      <c r="N177" s="198"/>
      <c r="O177" s="214"/>
      <c r="P177" s="216"/>
      <c r="Q177" s="198"/>
      <c r="R177" s="200"/>
      <c r="S177" s="210"/>
      <c r="T177" s="212"/>
      <c r="V177" s="8">
        <v>6</v>
      </c>
      <c r="W177" s="12" t="str">
        <f>C177</f>
        <v>------</v>
      </c>
      <c r="X177" s="19" t="s">
        <v>10</v>
      </c>
      <c r="Y177" s="15" t="str">
        <f>C173</f>
        <v>------</v>
      </c>
      <c r="Z177" s="43"/>
      <c r="AA177" s="44"/>
      <c r="AB177" s="44"/>
      <c r="AC177" s="44"/>
      <c r="AD177" s="47"/>
      <c r="AE177" s="28">
        <f t="shared" si="32"/>
        <v>0</v>
      </c>
      <c r="AF177" s="29" t="s">
        <v>7</v>
      </c>
      <c r="AG177" s="30">
        <f t="shared" si="33"/>
        <v>0</v>
      </c>
      <c r="AJ177" s="113">
        <f>A176</f>
        <v>0</v>
      </c>
      <c r="AK177" s="113">
        <f>A172</f>
        <v>0</v>
      </c>
    </row>
    <row r="178" spans="1:37" x14ac:dyDescent="0.3">
      <c r="A178" s="265"/>
      <c r="B178" s="207">
        <v>4</v>
      </c>
      <c r="C178" s="38" t="str">
        <f>IF(A178&gt;0,IF(VLOOKUP(A178,seznam!$A$5:$C$132,3)&gt;0,VLOOKUP(A178,seznam!$A$5:$C$132,3),"------"),"------")</f>
        <v>------</v>
      </c>
      <c r="D178" s="197">
        <f>O172</f>
        <v>0</v>
      </c>
      <c r="E178" s="197" t="str">
        <f>N172</f>
        <v>:</v>
      </c>
      <c r="F178" s="199">
        <f>M172</f>
        <v>0</v>
      </c>
      <c r="G178" s="195">
        <f>O174</f>
        <v>0</v>
      </c>
      <c r="H178" s="197" t="str">
        <f>N174</f>
        <v>:</v>
      </c>
      <c r="I178" s="199">
        <f>M174</f>
        <v>0</v>
      </c>
      <c r="J178" s="195">
        <f>O176</f>
        <v>0</v>
      </c>
      <c r="K178" s="197" t="str">
        <f>N176</f>
        <v>:</v>
      </c>
      <c r="L178" s="199">
        <f>M176</f>
        <v>0</v>
      </c>
      <c r="M178" s="201"/>
      <c r="N178" s="202"/>
      <c r="O178" s="223"/>
      <c r="P178" s="215">
        <f>D178+G178+J178</f>
        <v>0</v>
      </c>
      <c r="Q178" s="197" t="s">
        <v>7</v>
      </c>
      <c r="R178" s="199">
        <f>F178+I178+L178</f>
        <v>0</v>
      </c>
      <c r="S178" s="209">
        <f>IF(D178&gt;F178,2,IF(AND(D178&lt;F178,E178=":"),1,0))+IF(G178&gt;I178,2,IF(AND(G178&lt;I178,H178=":"),1,0))+IF(J178&gt;L178,2,IF(AND(J178&lt;L178,K178=":"),1,0))</f>
        <v>0</v>
      </c>
      <c r="T178" s="211"/>
    </row>
    <row r="179" spans="1:37" ht="13.5" thickBot="1" x14ac:dyDescent="0.35">
      <c r="A179" s="266"/>
      <c r="B179" s="220"/>
      <c r="C179" s="36" t="str">
        <f>IF(A178&gt;0,IF(VLOOKUP(A178,seznam!$A$5:$C$132,2)&gt;0,VLOOKUP(A178,seznam!$A$5:$C$132,2),"------"),"------")</f>
        <v>------</v>
      </c>
      <c r="D179" s="218"/>
      <c r="E179" s="218"/>
      <c r="F179" s="219"/>
      <c r="G179" s="217"/>
      <c r="H179" s="218"/>
      <c r="I179" s="219"/>
      <c r="J179" s="217"/>
      <c r="K179" s="218"/>
      <c r="L179" s="219"/>
      <c r="M179" s="224"/>
      <c r="N179" s="225"/>
      <c r="O179" s="226"/>
      <c r="P179" s="227"/>
      <c r="Q179" s="218"/>
      <c r="R179" s="219"/>
      <c r="S179" s="221"/>
      <c r="T179" s="222"/>
    </row>
    <row r="180" spans="1:37" ht="13.5" thickBot="1" x14ac:dyDescent="0.35"/>
    <row r="181" spans="1:37" ht="13.5" thickBot="1" x14ac:dyDescent="0.35">
      <c r="A181" s="90" t="s">
        <v>2</v>
      </c>
      <c r="B181" s="237" t="s">
        <v>43</v>
      </c>
      <c r="C181" s="238"/>
      <c r="D181" s="239">
        <v>1</v>
      </c>
      <c r="E181" s="240"/>
      <c r="F181" s="241"/>
      <c r="G181" s="242">
        <v>2</v>
      </c>
      <c r="H181" s="240"/>
      <c r="I181" s="241"/>
      <c r="J181" s="242">
        <v>3</v>
      </c>
      <c r="K181" s="240"/>
      <c r="L181" s="241"/>
      <c r="M181" s="242">
        <v>4</v>
      </c>
      <c r="N181" s="240"/>
      <c r="O181" s="243"/>
      <c r="P181" s="239" t="s">
        <v>4</v>
      </c>
      <c r="Q181" s="244"/>
      <c r="R181" s="245"/>
      <c r="S181" s="5" t="s">
        <v>5</v>
      </c>
      <c r="T181" s="4" t="s">
        <v>6</v>
      </c>
    </row>
    <row r="182" spans="1:37" x14ac:dyDescent="0.3">
      <c r="A182" s="264"/>
      <c r="B182" s="246">
        <v>1</v>
      </c>
      <c r="C182" s="37" t="str">
        <f>IF(A182&gt;0,IF(VLOOKUP(A182,seznam!$A$5:$C$132,3)&gt;0,VLOOKUP(A182,seznam!$A$5:$C$132,3),"------"),"------")</f>
        <v>------</v>
      </c>
      <c r="D182" s="247"/>
      <c r="E182" s="248"/>
      <c r="F182" s="249"/>
      <c r="G182" s="230">
        <f>AE185</f>
        <v>0</v>
      </c>
      <c r="H182" s="231" t="str">
        <f>AF185</f>
        <v>:</v>
      </c>
      <c r="I182" s="250">
        <f>AG185</f>
        <v>0</v>
      </c>
      <c r="J182" s="230">
        <f>AG187</f>
        <v>0</v>
      </c>
      <c r="K182" s="231" t="str">
        <f>AF187</f>
        <v>:</v>
      </c>
      <c r="L182" s="250">
        <f>AE187</f>
        <v>0</v>
      </c>
      <c r="M182" s="230">
        <f>AE182</f>
        <v>0</v>
      </c>
      <c r="N182" s="231" t="str">
        <f>AF182</f>
        <v>:</v>
      </c>
      <c r="O182" s="232">
        <f>AG182</f>
        <v>0</v>
      </c>
      <c r="P182" s="233">
        <f>G182+J182+M182</f>
        <v>0</v>
      </c>
      <c r="Q182" s="231" t="s">
        <v>7</v>
      </c>
      <c r="R182" s="250">
        <f>I182+L182+O182</f>
        <v>0</v>
      </c>
      <c r="S182" s="228">
        <f>IF(G182&gt;I182,2,IF(AND(G182&lt;I182,H182=":"),1,0))+IF(J182&gt;L182,2,IF(AND(J182&lt;L182,K182=":"),1,0))+IF(M182&gt;O182,2,IF(AND(M182&lt;O182,N182=":"),1,0))</f>
        <v>0</v>
      </c>
      <c r="T182" s="229"/>
      <c r="V182" s="6">
        <v>1</v>
      </c>
      <c r="W182" s="10" t="str">
        <f>C183</f>
        <v>------</v>
      </c>
      <c r="X182" s="16" t="s">
        <v>10</v>
      </c>
      <c r="Y182" s="13" t="str">
        <f>C189</f>
        <v>------</v>
      </c>
      <c r="Z182" s="40"/>
      <c r="AA182" s="41"/>
      <c r="AB182" s="41"/>
      <c r="AC182" s="41"/>
      <c r="AD182" s="45"/>
      <c r="AE182" s="22">
        <f t="shared" ref="AE182:AE187" si="34">IF(AND(LEN(Z182)&gt;0,MID(Z182,1,1)&lt;&gt;"-"),"1","0")+IF(AND(LEN(AA182)&gt;0,MID(AA182,1,1)&lt;&gt;"-"),"1","0")+IF(AND(LEN(AB182)&gt;0,MID(AB182,1,1)&lt;&gt;"-"),"1","0")+IF(AND(LEN(AC182)&gt;0,MID(AC182,1,1)&lt;&gt;"-"),"1","0")+IF(AND(LEN(AD182)&gt;0,MID(AD182,1,1)&lt;&gt;"-"),"1","0")</f>
        <v>0</v>
      </c>
      <c r="AF182" s="23" t="s">
        <v>7</v>
      </c>
      <c r="AG182" s="24">
        <f t="shared" ref="AG182:AG187" si="35">IF(AND(LEN(Z182)&gt;0,MID(Z182,1,1)="-"),"1","0")+IF(AND(LEN(AA182)&gt;0,MID(AA182,1,1)="-"),"1","0")+IF(AND(LEN(AB182)&gt;0,MID(AB182,1,1)="-"),"1","0")+IF(AND(LEN(AC182)&gt;0,MID(AC182,1,1)="-"),"1","0")+IF(AND(LEN(AD182)&gt;0,MID(AD182,1,1)="-"),"1","0")</f>
        <v>0</v>
      </c>
      <c r="AJ182" s="113">
        <f>A182</f>
        <v>0</v>
      </c>
      <c r="AK182" s="113">
        <f>A188</f>
        <v>0</v>
      </c>
    </row>
    <row r="183" spans="1:37" x14ac:dyDescent="0.3">
      <c r="A183" s="265"/>
      <c r="B183" s="208"/>
      <c r="C183" s="89" t="str">
        <f>IF(A182&gt;0,IF(VLOOKUP(A182,seznam!$A$5:$C$132,2)&gt;0,VLOOKUP(A182,seznam!$A$5:$C$132,2),"------"),"------")</f>
        <v>------</v>
      </c>
      <c r="D183" s="205"/>
      <c r="E183" s="205"/>
      <c r="F183" s="206"/>
      <c r="G183" s="196"/>
      <c r="H183" s="198"/>
      <c r="I183" s="200"/>
      <c r="J183" s="196"/>
      <c r="K183" s="198"/>
      <c r="L183" s="200"/>
      <c r="M183" s="196"/>
      <c r="N183" s="198"/>
      <c r="O183" s="214"/>
      <c r="P183" s="216"/>
      <c r="Q183" s="198"/>
      <c r="R183" s="200"/>
      <c r="S183" s="210"/>
      <c r="T183" s="212"/>
      <c r="V183" s="7">
        <v>2</v>
      </c>
      <c r="W183" s="11" t="str">
        <f>C185</f>
        <v>------</v>
      </c>
      <c r="X183" s="17" t="s">
        <v>10</v>
      </c>
      <c r="Y183" s="14" t="str">
        <f>C187</f>
        <v>------</v>
      </c>
      <c r="Z183" s="42"/>
      <c r="AA183" s="39"/>
      <c r="AB183" s="39"/>
      <c r="AC183" s="39"/>
      <c r="AD183" s="46"/>
      <c r="AE183" s="25">
        <f t="shared" si="34"/>
        <v>0</v>
      </c>
      <c r="AF183" s="26" t="s">
        <v>7</v>
      </c>
      <c r="AG183" s="27">
        <f t="shared" si="35"/>
        <v>0</v>
      </c>
      <c r="AJ183" s="113">
        <f>A184</f>
        <v>0</v>
      </c>
      <c r="AK183" s="113">
        <f>A186</f>
        <v>0</v>
      </c>
    </row>
    <row r="184" spans="1:37" x14ac:dyDescent="0.3">
      <c r="A184" s="265"/>
      <c r="B184" s="207">
        <v>2</v>
      </c>
      <c r="C184" s="38" t="str">
        <f>IF(A184&gt;0,IF(VLOOKUP(A184,seznam!$A$5:$C$132,3)&gt;0,VLOOKUP(A184,seznam!$A$5:$C$132,3),"------"),"------")</f>
        <v>------</v>
      </c>
      <c r="D184" s="197">
        <f>I182</f>
        <v>0</v>
      </c>
      <c r="E184" s="197" t="str">
        <f>H182</f>
        <v>:</v>
      </c>
      <c r="F184" s="199">
        <f>G182</f>
        <v>0</v>
      </c>
      <c r="G184" s="201"/>
      <c r="H184" s="202"/>
      <c r="I184" s="203"/>
      <c r="J184" s="195">
        <f>AE183</f>
        <v>0</v>
      </c>
      <c r="K184" s="197" t="str">
        <f>AF183</f>
        <v>:</v>
      </c>
      <c r="L184" s="199">
        <f>AG183</f>
        <v>0</v>
      </c>
      <c r="M184" s="195">
        <f>AE186</f>
        <v>0</v>
      </c>
      <c r="N184" s="197" t="str">
        <f>AF186</f>
        <v>:</v>
      </c>
      <c r="O184" s="213">
        <f>AG186</f>
        <v>0</v>
      </c>
      <c r="P184" s="215">
        <f>D184+J184+M184</f>
        <v>0</v>
      </c>
      <c r="Q184" s="197" t="s">
        <v>7</v>
      </c>
      <c r="R184" s="199">
        <f>F184+L184+O184</f>
        <v>0</v>
      </c>
      <c r="S184" s="209">
        <f>IF(D184&gt;F184,2,IF(AND(D184&lt;F184,E184=":"),1,0))+IF(J184&gt;L184,2,IF(AND(J184&lt;L184,K184=":"),1,0))+IF(M184&gt;O184,2,IF(AND(M184&lt;O184,N184=":"),1,0))</f>
        <v>0</v>
      </c>
      <c r="T184" s="211"/>
      <c r="V184" s="7">
        <v>3</v>
      </c>
      <c r="W184" s="11" t="str">
        <f>C189</f>
        <v>------</v>
      </c>
      <c r="X184" s="18" t="s">
        <v>10</v>
      </c>
      <c r="Y184" s="14" t="str">
        <f>C187</f>
        <v>------</v>
      </c>
      <c r="Z184" s="42"/>
      <c r="AA184" s="39"/>
      <c r="AB184" s="39"/>
      <c r="AC184" s="39"/>
      <c r="AD184" s="46"/>
      <c r="AE184" s="25">
        <f t="shared" si="34"/>
        <v>0</v>
      </c>
      <c r="AF184" s="26" t="s">
        <v>7</v>
      </c>
      <c r="AG184" s="27">
        <f t="shared" si="35"/>
        <v>0</v>
      </c>
      <c r="AJ184" s="113">
        <f>A188</f>
        <v>0</v>
      </c>
      <c r="AK184" s="113">
        <f>A186</f>
        <v>0</v>
      </c>
    </row>
    <row r="185" spans="1:37" x14ac:dyDescent="0.3">
      <c r="A185" s="265"/>
      <c r="B185" s="208"/>
      <c r="C185" s="35" t="str">
        <f>IF(A184&gt;0,IF(VLOOKUP(A184,seznam!$A$5:$C$132,2)&gt;0,VLOOKUP(A184,seznam!$A$5:$C$132,2),"------"),"------")</f>
        <v>------</v>
      </c>
      <c r="D185" s="198"/>
      <c r="E185" s="198"/>
      <c r="F185" s="200"/>
      <c r="G185" s="204"/>
      <c r="H185" s="205"/>
      <c r="I185" s="206"/>
      <c r="J185" s="196"/>
      <c r="K185" s="198"/>
      <c r="L185" s="200"/>
      <c r="M185" s="196"/>
      <c r="N185" s="198"/>
      <c r="O185" s="214"/>
      <c r="P185" s="236"/>
      <c r="Q185" s="234"/>
      <c r="R185" s="235"/>
      <c r="S185" s="210"/>
      <c r="T185" s="212"/>
      <c r="V185" s="7">
        <v>4</v>
      </c>
      <c r="W185" s="11" t="str">
        <f>C183</f>
        <v>------</v>
      </c>
      <c r="X185" s="17" t="s">
        <v>10</v>
      </c>
      <c r="Y185" s="14" t="str">
        <f>C185</f>
        <v>------</v>
      </c>
      <c r="Z185" s="42"/>
      <c r="AA185" s="39"/>
      <c r="AB185" s="39"/>
      <c r="AC185" s="39"/>
      <c r="AD185" s="46"/>
      <c r="AE185" s="25">
        <f t="shared" si="34"/>
        <v>0</v>
      </c>
      <c r="AF185" s="26" t="s">
        <v>7</v>
      </c>
      <c r="AG185" s="27">
        <f t="shared" si="35"/>
        <v>0</v>
      </c>
      <c r="AJ185" s="113">
        <f>A182</f>
        <v>0</v>
      </c>
      <c r="AK185" s="113">
        <f>A184</f>
        <v>0</v>
      </c>
    </row>
    <row r="186" spans="1:37" x14ac:dyDescent="0.3">
      <c r="A186" s="265"/>
      <c r="B186" s="207">
        <v>3</v>
      </c>
      <c r="C186" s="38" t="str">
        <f>IF(A186&gt;0,IF(VLOOKUP(A186,seznam!$A$5:$C$132,3)&gt;0,VLOOKUP(A186,seznam!$A$5:$C$132,3),"------"),"------")</f>
        <v>------</v>
      </c>
      <c r="D186" s="197">
        <f>L182</f>
        <v>0</v>
      </c>
      <c r="E186" s="197" t="str">
        <f>K182</f>
        <v>:</v>
      </c>
      <c r="F186" s="199">
        <f>J182</f>
        <v>0</v>
      </c>
      <c r="G186" s="195">
        <f>L184</f>
        <v>0</v>
      </c>
      <c r="H186" s="197" t="str">
        <f>K184</f>
        <v>:</v>
      </c>
      <c r="I186" s="199">
        <f>J184</f>
        <v>0</v>
      </c>
      <c r="J186" s="201"/>
      <c r="K186" s="202"/>
      <c r="L186" s="203"/>
      <c r="M186" s="195">
        <f>AG184</f>
        <v>0</v>
      </c>
      <c r="N186" s="197" t="str">
        <f>AF184</f>
        <v>:</v>
      </c>
      <c r="O186" s="213">
        <f>AE184</f>
        <v>0</v>
      </c>
      <c r="P186" s="215">
        <f>D186+G186+M186</f>
        <v>0</v>
      </c>
      <c r="Q186" s="197" t="s">
        <v>7</v>
      </c>
      <c r="R186" s="199">
        <f>F186+I186+O186</f>
        <v>0</v>
      </c>
      <c r="S186" s="209">
        <f>IF(D186&gt;F186,2,IF(AND(D186&lt;F186,E186=":"),1,0))+IF(G186&gt;I186,2,IF(AND(G186&lt;I186,H186=":"),1,0))+IF(M186&gt;O186,2,IF(AND(M186&lt;O186,N186=":"),1,0))</f>
        <v>0</v>
      </c>
      <c r="T186" s="211"/>
      <c r="V186" s="7">
        <v>5</v>
      </c>
      <c r="W186" s="11" t="str">
        <f>C185</f>
        <v>------</v>
      </c>
      <c r="X186" s="17" t="s">
        <v>10</v>
      </c>
      <c r="Y186" s="14" t="str">
        <f>C189</f>
        <v>------</v>
      </c>
      <c r="Z186" s="42"/>
      <c r="AA186" s="39"/>
      <c r="AB186" s="39"/>
      <c r="AC186" s="39"/>
      <c r="AD186" s="46"/>
      <c r="AE186" s="25">
        <f t="shared" si="34"/>
        <v>0</v>
      </c>
      <c r="AF186" s="26" t="s">
        <v>7</v>
      </c>
      <c r="AG186" s="27">
        <f t="shared" si="35"/>
        <v>0</v>
      </c>
      <c r="AJ186" s="113">
        <f>A184</f>
        <v>0</v>
      </c>
      <c r="AK186" s="113">
        <f>A188</f>
        <v>0</v>
      </c>
    </row>
    <row r="187" spans="1:37" ht="13.5" thickBot="1" x14ac:dyDescent="0.35">
      <c r="A187" s="265"/>
      <c r="B187" s="208"/>
      <c r="C187" s="35" t="str">
        <f>IF(A186&gt;0,IF(VLOOKUP(A186,seznam!$A$5:$C$132,2)&gt;0,VLOOKUP(A186,seznam!$A$5:$C$132,2),"------"),"------")</f>
        <v>------</v>
      </c>
      <c r="D187" s="198"/>
      <c r="E187" s="198"/>
      <c r="F187" s="200"/>
      <c r="G187" s="196"/>
      <c r="H187" s="198"/>
      <c r="I187" s="200"/>
      <c r="J187" s="204"/>
      <c r="K187" s="205"/>
      <c r="L187" s="206"/>
      <c r="M187" s="196"/>
      <c r="N187" s="198"/>
      <c r="O187" s="214"/>
      <c r="P187" s="216"/>
      <c r="Q187" s="198"/>
      <c r="R187" s="200"/>
      <c r="S187" s="210"/>
      <c r="T187" s="212"/>
      <c r="V187" s="8">
        <v>6</v>
      </c>
      <c r="W187" s="12" t="str">
        <f>C187</f>
        <v>------</v>
      </c>
      <c r="X187" s="19" t="s">
        <v>10</v>
      </c>
      <c r="Y187" s="15" t="str">
        <f>C183</f>
        <v>------</v>
      </c>
      <c r="Z187" s="43"/>
      <c r="AA187" s="44"/>
      <c r="AB187" s="44"/>
      <c r="AC187" s="44"/>
      <c r="AD187" s="47"/>
      <c r="AE187" s="28">
        <f t="shared" si="34"/>
        <v>0</v>
      </c>
      <c r="AF187" s="29" t="s">
        <v>7</v>
      </c>
      <c r="AG187" s="30">
        <f t="shared" si="35"/>
        <v>0</v>
      </c>
      <c r="AJ187" s="113">
        <f>A186</f>
        <v>0</v>
      </c>
      <c r="AK187" s="113">
        <f>A182</f>
        <v>0</v>
      </c>
    </row>
    <row r="188" spans="1:37" x14ac:dyDescent="0.3">
      <c r="A188" s="265"/>
      <c r="B188" s="207">
        <v>4</v>
      </c>
      <c r="C188" s="38" t="str">
        <f>IF(A188&gt;0,IF(VLOOKUP(A188,seznam!$A$5:$C$132,3)&gt;0,VLOOKUP(A188,seznam!$A$5:$C$132,3),"------"),"------")</f>
        <v>------</v>
      </c>
      <c r="D188" s="197">
        <f>O182</f>
        <v>0</v>
      </c>
      <c r="E188" s="197" t="str">
        <f>N182</f>
        <v>:</v>
      </c>
      <c r="F188" s="199">
        <f>M182</f>
        <v>0</v>
      </c>
      <c r="G188" s="195">
        <f>O184</f>
        <v>0</v>
      </c>
      <c r="H188" s="197" t="str">
        <f>N184</f>
        <v>:</v>
      </c>
      <c r="I188" s="199">
        <f>M184</f>
        <v>0</v>
      </c>
      <c r="J188" s="195">
        <f>O186</f>
        <v>0</v>
      </c>
      <c r="K188" s="197" t="str">
        <f>N186</f>
        <v>:</v>
      </c>
      <c r="L188" s="199">
        <f>M186</f>
        <v>0</v>
      </c>
      <c r="M188" s="201"/>
      <c r="N188" s="202"/>
      <c r="O188" s="223"/>
      <c r="P188" s="215">
        <f>D188+G188+J188</f>
        <v>0</v>
      </c>
      <c r="Q188" s="197" t="s">
        <v>7</v>
      </c>
      <c r="R188" s="199">
        <f>F188+I188+L188</f>
        <v>0</v>
      </c>
      <c r="S188" s="209">
        <f>IF(D188&gt;F188,2,IF(AND(D188&lt;F188,E188=":"),1,0))+IF(G188&gt;I188,2,IF(AND(G188&lt;I188,H188=":"),1,0))+IF(J188&gt;L188,2,IF(AND(J188&lt;L188,K188=":"),1,0))</f>
        <v>0</v>
      </c>
      <c r="T188" s="211"/>
    </row>
    <row r="189" spans="1:37" ht="13.5" thickBot="1" x14ac:dyDescent="0.35">
      <c r="A189" s="266"/>
      <c r="B189" s="220"/>
      <c r="C189" s="36" t="str">
        <f>IF(A188&gt;0,IF(VLOOKUP(A188,seznam!$A$5:$C$132,2)&gt;0,VLOOKUP(A188,seznam!$A$5:$C$132,2),"------"),"------")</f>
        <v>------</v>
      </c>
      <c r="D189" s="218"/>
      <c r="E189" s="218"/>
      <c r="F189" s="219"/>
      <c r="G189" s="217"/>
      <c r="H189" s="218"/>
      <c r="I189" s="219"/>
      <c r="J189" s="217"/>
      <c r="K189" s="218"/>
      <c r="L189" s="219"/>
      <c r="M189" s="224"/>
      <c r="N189" s="225"/>
      <c r="O189" s="226"/>
      <c r="P189" s="227"/>
      <c r="Q189" s="218"/>
      <c r="R189" s="219"/>
      <c r="S189" s="221"/>
      <c r="T189" s="222"/>
    </row>
    <row r="190" spans="1:37" ht="13.5" thickBot="1" x14ac:dyDescent="0.35"/>
    <row r="191" spans="1:37" ht="13.5" thickBot="1" x14ac:dyDescent="0.35">
      <c r="A191" s="90" t="s">
        <v>2</v>
      </c>
      <c r="B191" s="237" t="s">
        <v>44</v>
      </c>
      <c r="C191" s="238"/>
      <c r="D191" s="239">
        <v>1</v>
      </c>
      <c r="E191" s="240"/>
      <c r="F191" s="241"/>
      <c r="G191" s="242">
        <v>2</v>
      </c>
      <c r="H191" s="240"/>
      <c r="I191" s="241"/>
      <c r="J191" s="242">
        <v>3</v>
      </c>
      <c r="K191" s="240"/>
      <c r="L191" s="241"/>
      <c r="M191" s="242">
        <v>4</v>
      </c>
      <c r="N191" s="240"/>
      <c r="O191" s="243"/>
      <c r="P191" s="239" t="s">
        <v>4</v>
      </c>
      <c r="Q191" s="244"/>
      <c r="R191" s="245"/>
      <c r="S191" s="5" t="s">
        <v>5</v>
      </c>
      <c r="T191" s="4" t="s">
        <v>6</v>
      </c>
    </row>
    <row r="192" spans="1:37" x14ac:dyDescent="0.3">
      <c r="A192" s="264"/>
      <c r="B192" s="246">
        <v>1</v>
      </c>
      <c r="C192" s="37" t="str">
        <f>IF(A192&gt;0,IF(VLOOKUP(A192,seznam!$A$5:$C$132,3)&gt;0,VLOOKUP(A192,seznam!$A$5:$C$132,3),"------"),"------")</f>
        <v>------</v>
      </c>
      <c r="D192" s="247"/>
      <c r="E192" s="248"/>
      <c r="F192" s="249"/>
      <c r="G192" s="230">
        <f>AE195</f>
        <v>0</v>
      </c>
      <c r="H192" s="231" t="str">
        <f>AF195</f>
        <v>:</v>
      </c>
      <c r="I192" s="250">
        <f>AG195</f>
        <v>0</v>
      </c>
      <c r="J192" s="230">
        <f>AG197</f>
        <v>0</v>
      </c>
      <c r="K192" s="231" t="str">
        <f>AF197</f>
        <v>:</v>
      </c>
      <c r="L192" s="250">
        <f>AE197</f>
        <v>0</v>
      </c>
      <c r="M192" s="230">
        <f>AE192</f>
        <v>0</v>
      </c>
      <c r="N192" s="231" t="str">
        <f>AF192</f>
        <v>:</v>
      </c>
      <c r="O192" s="232">
        <f>AG192</f>
        <v>0</v>
      </c>
      <c r="P192" s="233">
        <f>G192+J192+M192</f>
        <v>0</v>
      </c>
      <c r="Q192" s="231" t="s">
        <v>7</v>
      </c>
      <c r="R192" s="250">
        <f>I192+L192+O192</f>
        <v>0</v>
      </c>
      <c r="S192" s="228">
        <f>IF(G192&gt;I192,2,IF(AND(G192&lt;I192,H192=":"),1,0))+IF(J192&gt;L192,2,IF(AND(J192&lt;L192,K192=":"),1,0))+IF(M192&gt;O192,2,IF(AND(M192&lt;O192,N192=":"),1,0))</f>
        <v>0</v>
      </c>
      <c r="T192" s="229"/>
      <c r="V192" s="6">
        <v>1</v>
      </c>
      <c r="W192" s="10" t="str">
        <f>C193</f>
        <v>------</v>
      </c>
      <c r="X192" s="16" t="s">
        <v>10</v>
      </c>
      <c r="Y192" s="13" t="str">
        <f>C199</f>
        <v>------</v>
      </c>
      <c r="Z192" s="40"/>
      <c r="AA192" s="41"/>
      <c r="AB192" s="41"/>
      <c r="AC192" s="41"/>
      <c r="AD192" s="45"/>
      <c r="AE192" s="22">
        <f t="shared" ref="AE192:AE197" si="36">IF(AND(LEN(Z192)&gt;0,MID(Z192,1,1)&lt;&gt;"-"),"1","0")+IF(AND(LEN(AA192)&gt;0,MID(AA192,1,1)&lt;&gt;"-"),"1","0")+IF(AND(LEN(AB192)&gt;0,MID(AB192,1,1)&lt;&gt;"-"),"1","0")+IF(AND(LEN(AC192)&gt;0,MID(AC192,1,1)&lt;&gt;"-"),"1","0")+IF(AND(LEN(AD192)&gt;0,MID(AD192,1,1)&lt;&gt;"-"),"1","0")</f>
        <v>0</v>
      </c>
      <c r="AF192" s="23" t="s">
        <v>7</v>
      </c>
      <c r="AG192" s="24">
        <f t="shared" ref="AG192:AG197" si="37">IF(AND(LEN(Z192)&gt;0,MID(Z192,1,1)="-"),"1","0")+IF(AND(LEN(AA192)&gt;0,MID(AA192,1,1)="-"),"1","0")+IF(AND(LEN(AB192)&gt;0,MID(AB192,1,1)="-"),"1","0")+IF(AND(LEN(AC192)&gt;0,MID(AC192,1,1)="-"),"1","0")+IF(AND(LEN(AD192)&gt;0,MID(AD192,1,1)="-"),"1","0")</f>
        <v>0</v>
      </c>
      <c r="AJ192" s="113">
        <f>A192</f>
        <v>0</v>
      </c>
      <c r="AK192" s="113">
        <f>A198</f>
        <v>0</v>
      </c>
    </row>
    <row r="193" spans="1:37" x14ac:dyDescent="0.3">
      <c r="A193" s="265"/>
      <c r="B193" s="208"/>
      <c r="C193" s="89" t="str">
        <f>IF(A192&gt;0,IF(VLOOKUP(A192,seznam!$A$5:$C$132,2)&gt;0,VLOOKUP(A192,seznam!$A$5:$C$132,2),"------"),"------")</f>
        <v>------</v>
      </c>
      <c r="D193" s="205"/>
      <c r="E193" s="205"/>
      <c r="F193" s="206"/>
      <c r="G193" s="196"/>
      <c r="H193" s="198"/>
      <c r="I193" s="200"/>
      <c r="J193" s="196"/>
      <c r="K193" s="198"/>
      <c r="L193" s="200"/>
      <c r="M193" s="196"/>
      <c r="N193" s="198"/>
      <c r="O193" s="214"/>
      <c r="P193" s="216"/>
      <c r="Q193" s="198"/>
      <c r="R193" s="200"/>
      <c r="S193" s="210"/>
      <c r="T193" s="212"/>
      <c r="V193" s="7">
        <v>2</v>
      </c>
      <c r="W193" s="11" t="str">
        <f>C195</f>
        <v>------</v>
      </c>
      <c r="X193" s="17" t="s">
        <v>10</v>
      </c>
      <c r="Y193" s="14" t="str">
        <f>C197</f>
        <v>------</v>
      </c>
      <c r="Z193" s="42"/>
      <c r="AA193" s="39"/>
      <c r="AB193" s="39"/>
      <c r="AC193" s="39"/>
      <c r="AD193" s="46"/>
      <c r="AE193" s="25">
        <f t="shared" si="36"/>
        <v>0</v>
      </c>
      <c r="AF193" s="26" t="s">
        <v>7</v>
      </c>
      <c r="AG193" s="27">
        <f t="shared" si="37"/>
        <v>0</v>
      </c>
      <c r="AJ193" s="113">
        <f>A194</f>
        <v>0</v>
      </c>
      <c r="AK193" s="113">
        <f>A196</f>
        <v>0</v>
      </c>
    </row>
    <row r="194" spans="1:37" x14ac:dyDescent="0.3">
      <c r="A194" s="265"/>
      <c r="B194" s="207">
        <v>2</v>
      </c>
      <c r="C194" s="38" t="str">
        <f>IF(A194&gt;0,IF(VLOOKUP(A194,seznam!$A$5:$C$132,3)&gt;0,VLOOKUP(A194,seznam!$A$5:$C$132,3),"------"),"------")</f>
        <v>------</v>
      </c>
      <c r="D194" s="197">
        <f>I192</f>
        <v>0</v>
      </c>
      <c r="E194" s="197" t="str">
        <f>H192</f>
        <v>:</v>
      </c>
      <c r="F194" s="199">
        <f>G192</f>
        <v>0</v>
      </c>
      <c r="G194" s="201"/>
      <c r="H194" s="202"/>
      <c r="I194" s="203"/>
      <c r="J194" s="195">
        <f>AE193</f>
        <v>0</v>
      </c>
      <c r="K194" s="197" t="str">
        <f>AF193</f>
        <v>:</v>
      </c>
      <c r="L194" s="199">
        <f>AG193</f>
        <v>0</v>
      </c>
      <c r="M194" s="195">
        <f>AE196</f>
        <v>0</v>
      </c>
      <c r="N194" s="197" t="str">
        <f>AF196</f>
        <v>:</v>
      </c>
      <c r="O194" s="213">
        <f>AG196</f>
        <v>0</v>
      </c>
      <c r="P194" s="215">
        <f>D194+J194+M194</f>
        <v>0</v>
      </c>
      <c r="Q194" s="197" t="s">
        <v>7</v>
      </c>
      <c r="R194" s="199">
        <f>F194+L194+O194</f>
        <v>0</v>
      </c>
      <c r="S194" s="209">
        <f>IF(D194&gt;F194,2,IF(AND(D194&lt;F194,E194=":"),1,0))+IF(J194&gt;L194,2,IF(AND(J194&lt;L194,K194=":"),1,0))+IF(M194&gt;O194,2,IF(AND(M194&lt;O194,N194=":"),1,0))</f>
        <v>0</v>
      </c>
      <c r="T194" s="211"/>
      <c r="V194" s="7">
        <v>3</v>
      </c>
      <c r="W194" s="11" t="str">
        <f>C199</f>
        <v>------</v>
      </c>
      <c r="X194" s="18" t="s">
        <v>10</v>
      </c>
      <c r="Y194" s="14" t="str">
        <f>C197</f>
        <v>------</v>
      </c>
      <c r="Z194" s="42"/>
      <c r="AA194" s="39"/>
      <c r="AB194" s="39"/>
      <c r="AC194" s="39"/>
      <c r="AD194" s="46"/>
      <c r="AE194" s="25">
        <f t="shared" si="36"/>
        <v>0</v>
      </c>
      <c r="AF194" s="26" t="s">
        <v>7</v>
      </c>
      <c r="AG194" s="27">
        <f t="shared" si="37"/>
        <v>0</v>
      </c>
      <c r="AJ194" s="113">
        <f>A198</f>
        <v>0</v>
      </c>
      <c r="AK194" s="113">
        <f>A196</f>
        <v>0</v>
      </c>
    </row>
    <row r="195" spans="1:37" x14ac:dyDescent="0.3">
      <c r="A195" s="265"/>
      <c r="B195" s="208"/>
      <c r="C195" s="35" t="str">
        <f>IF(A194&gt;0,IF(VLOOKUP(A194,seznam!$A$5:$C$132,2)&gt;0,VLOOKUP(A194,seznam!$A$5:$C$132,2),"------"),"------")</f>
        <v>------</v>
      </c>
      <c r="D195" s="198"/>
      <c r="E195" s="198"/>
      <c r="F195" s="200"/>
      <c r="G195" s="204"/>
      <c r="H195" s="205"/>
      <c r="I195" s="206"/>
      <c r="J195" s="196"/>
      <c r="K195" s="198"/>
      <c r="L195" s="200"/>
      <c r="M195" s="196"/>
      <c r="N195" s="198"/>
      <c r="O195" s="214"/>
      <c r="P195" s="236"/>
      <c r="Q195" s="234"/>
      <c r="R195" s="235"/>
      <c r="S195" s="210"/>
      <c r="T195" s="212"/>
      <c r="V195" s="7">
        <v>4</v>
      </c>
      <c r="W195" s="11" t="str">
        <f>C193</f>
        <v>------</v>
      </c>
      <c r="X195" s="17" t="s">
        <v>10</v>
      </c>
      <c r="Y195" s="14" t="str">
        <f>C195</f>
        <v>------</v>
      </c>
      <c r="Z195" s="42"/>
      <c r="AA195" s="39"/>
      <c r="AB195" s="39"/>
      <c r="AC195" s="39"/>
      <c r="AD195" s="46"/>
      <c r="AE195" s="25">
        <f t="shared" si="36"/>
        <v>0</v>
      </c>
      <c r="AF195" s="26" t="s">
        <v>7</v>
      </c>
      <c r="AG195" s="27">
        <f t="shared" si="37"/>
        <v>0</v>
      </c>
      <c r="AJ195" s="113">
        <f>A192</f>
        <v>0</v>
      </c>
      <c r="AK195" s="113">
        <f>A194</f>
        <v>0</v>
      </c>
    </row>
    <row r="196" spans="1:37" x14ac:dyDescent="0.3">
      <c r="A196" s="265"/>
      <c r="B196" s="207">
        <v>3</v>
      </c>
      <c r="C196" s="38" t="str">
        <f>IF(A196&gt;0,IF(VLOOKUP(A196,seznam!$A$5:$C$132,3)&gt;0,VLOOKUP(A196,seznam!$A$5:$C$132,3),"------"),"------")</f>
        <v>------</v>
      </c>
      <c r="D196" s="197">
        <f>L192</f>
        <v>0</v>
      </c>
      <c r="E196" s="197" t="str">
        <f>K192</f>
        <v>:</v>
      </c>
      <c r="F196" s="199">
        <f>J192</f>
        <v>0</v>
      </c>
      <c r="G196" s="195">
        <f>L194</f>
        <v>0</v>
      </c>
      <c r="H196" s="197" t="str">
        <f>K194</f>
        <v>:</v>
      </c>
      <c r="I196" s="199">
        <f>J194</f>
        <v>0</v>
      </c>
      <c r="J196" s="201"/>
      <c r="K196" s="202"/>
      <c r="L196" s="203"/>
      <c r="M196" s="195">
        <f>AG194</f>
        <v>0</v>
      </c>
      <c r="N196" s="197" t="str">
        <f>AF194</f>
        <v>:</v>
      </c>
      <c r="O196" s="213">
        <f>AE194</f>
        <v>0</v>
      </c>
      <c r="P196" s="215">
        <f>D196+G196+M196</f>
        <v>0</v>
      </c>
      <c r="Q196" s="197" t="s">
        <v>7</v>
      </c>
      <c r="R196" s="199">
        <f>F196+I196+O196</f>
        <v>0</v>
      </c>
      <c r="S196" s="209">
        <f>IF(D196&gt;F196,2,IF(AND(D196&lt;F196,E196=":"),1,0))+IF(G196&gt;I196,2,IF(AND(G196&lt;I196,H196=":"),1,0))+IF(M196&gt;O196,2,IF(AND(M196&lt;O196,N196=":"),1,0))</f>
        <v>0</v>
      </c>
      <c r="T196" s="211"/>
      <c r="V196" s="7">
        <v>5</v>
      </c>
      <c r="W196" s="11" t="str">
        <f>C195</f>
        <v>------</v>
      </c>
      <c r="X196" s="17" t="s">
        <v>10</v>
      </c>
      <c r="Y196" s="14" t="str">
        <f>C199</f>
        <v>------</v>
      </c>
      <c r="Z196" s="42"/>
      <c r="AA196" s="39"/>
      <c r="AB196" s="39"/>
      <c r="AC196" s="39"/>
      <c r="AD196" s="46"/>
      <c r="AE196" s="25">
        <f t="shared" si="36"/>
        <v>0</v>
      </c>
      <c r="AF196" s="26" t="s">
        <v>7</v>
      </c>
      <c r="AG196" s="27">
        <f t="shared" si="37"/>
        <v>0</v>
      </c>
      <c r="AJ196" s="113">
        <f>A194</f>
        <v>0</v>
      </c>
      <c r="AK196" s="113">
        <f>A198</f>
        <v>0</v>
      </c>
    </row>
    <row r="197" spans="1:37" ht="13.5" thickBot="1" x14ac:dyDescent="0.35">
      <c r="A197" s="265"/>
      <c r="B197" s="208"/>
      <c r="C197" s="35" t="str">
        <f>IF(A196&gt;0,IF(VLOOKUP(A196,seznam!$A$5:$C$132,2)&gt;0,VLOOKUP(A196,seznam!$A$5:$C$132,2),"------"),"------")</f>
        <v>------</v>
      </c>
      <c r="D197" s="198"/>
      <c r="E197" s="198"/>
      <c r="F197" s="200"/>
      <c r="G197" s="196"/>
      <c r="H197" s="198"/>
      <c r="I197" s="200"/>
      <c r="J197" s="204"/>
      <c r="K197" s="205"/>
      <c r="L197" s="206"/>
      <c r="M197" s="196"/>
      <c r="N197" s="198"/>
      <c r="O197" s="214"/>
      <c r="P197" s="216"/>
      <c r="Q197" s="198"/>
      <c r="R197" s="200"/>
      <c r="S197" s="210"/>
      <c r="T197" s="212"/>
      <c r="V197" s="8">
        <v>6</v>
      </c>
      <c r="W197" s="12" t="str">
        <f>C197</f>
        <v>------</v>
      </c>
      <c r="X197" s="19" t="s">
        <v>10</v>
      </c>
      <c r="Y197" s="15" t="str">
        <f>C193</f>
        <v>------</v>
      </c>
      <c r="Z197" s="43"/>
      <c r="AA197" s="44"/>
      <c r="AB197" s="44"/>
      <c r="AC197" s="44"/>
      <c r="AD197" s="47"/>
      <c r="AE197" s="28">
        <f t="shared" si="36"/>
        <v>0</v>
      </c>
      <c r="AF197" s="29" t="s">
        <v>7</v>
      </c>
      <c r="AG197" s="30">
        <f t="shared" si="37"/>
        <v>0</v>
      </c>
      <c r="AJ197" s="113">
        <f>A196</f>
        <v>0</v>
      </c>
      <c r="AK197" s="113">
        <f>A192</f>
        <v>0</v>
      </c>
    </row>
    <row r="198" spans="1:37" x14ac:dyDescent="0.3">
      <c r="A198" s="265"/>
      <c r="B198" s="207">
        <v>4</v>
      </c>
      <c r="C198" s="38" t="str">
        <f>IF(A198&gt;0,IF(VLOOKUP(A198,seznam!$A$5:$C$132,3)&gt;0,VLOOKUP(A198,seznam!$A$5:$C$132,3),"------"),"------")</f>
        <v>------</v>
      </c>
      <c r="D198" s="197">
        <f>O192</f>
        <v>0</v>
      </c>
      <c r="E198" s="197" t="str">
        <f>N192</f>
        <v>:</v>
      </c>
      <c r="F198" s="199">
        <f>M192</f>
        <v>0</v>
      </c>
      <c r="G198" s="195">
        <f>O194</f>
        <v>0</v>
      </c>
      <c r="H198" s="197" t="str">
        <f>N194</f>
        <v>:</v>
      </c>
      <c r="I198" s="199">
        <f>M194</f>
        <v>0</v>
      </c>
      <c r="J198" s="195">
        <f>O196</f>
        <v>0</v>
      </c>
      <c r="K198" s="197" t="str">
        <f>N196</f>
        <v>:</v>
      </c>
      <c r="L198" s="199">
        <f>M196</f>
        <v>0</v>
      </c>
      <c r="M198" s="201"/>
      <c r="N198" s="202"/>
      <c r="O198" s="223"/>
      <c r="P198" s="215">
        <f>D198+G198+J198</f>
        <v>0</v>
      </c>
      <c r="Q198" s="197" t="s">
        <v>7</v>
      </c>
      <c r="R198" s="199">
        <f>F198+I198+L198</f>
        <v>0</v>
      </c>
      <c r="S198" s="209">
        <f>IF(D198&gt;F198,2,IF(AND(D198&lt;F198,E198=":"),1,0))+IF(G198&gt;I198,2,IF(AND(G198&lt;I198,H198=":"),1,0))+IF(J198&gt;L198,2,IF(AND(J198&lt;L198,K198=":"),1,0))</f>
        <v>0</v>
      </c>
      <c r="T198" s="211"/>
    </row>
    <row r="199" spans="1:37" ht="13.5" thickBot="1" x14ac:dyDescent="0.35">
      <c r="A199" s="266"/>
      <c r="B199" s="220"/>
      <c r="C199" s="36" t="str">
        <f>IF(A198&gt;0,IF(VLOOKUP(A198,seznam!$A$5:$C$132,2)&gt;0,VLOOKUP(A198,seznam!$A$5:$C$132,2),"------"),"------")</f>
        <v>------</v>
      </c>
      <c r="D199" s="218"/>
      <c r="E199" s="218"/>
      <c r="F199" s="219"/>
      <c r="G199" s="217"/>
      <c r="H199" s="218"/>
      <c r="I199" s="219"/>
      <c r="J199" s="217"/>
      <c r="K199" s="218"/>
      <c r="L199" s="219"/>
      <c r="M199" s="224"/>
      <c r="N199" s="225"/>
      <c r="O199" s="226"/>
      <c r="P199" s="227"/>
      <c r="Q199" s="218"/>
      <c r="R199" s="219"/>
      <c r="S199" s="221"/>
      <c r="T199" s="222"/>
    </row>
    <row r="200" spans="1:37" ht="13.5" thickBot="1" x14ac:dyDescent="0.35"/>
    <row r="201" spans="1:37" ht="13.5" thickBot="1" x14ac:dyDescent="0.35">
      <c r="A201" s="90" t="s">
        <v>2</v>
      </c>
      <c r="B201" s="237" t="s">
        <v>45</v>
      </c>
      <c r="C201" s="238"/>
      <c r="D201" s="239">
        <v>1</v>
      </c>
      <c r="E201" s="240"/>
      <c r="F201" s="241"/>
      <c r="G201" s="242">
        <v>2</v>
      </c>
      <c r="H201" s="240"/>
      <c r="I201" s="241"/>
      <c r="J201" s="242">
        <v>3</v>
      </c>
      <c r="K201" s="240"/>
      <c r="L201" s="241"/>
      <c r="M201" s="242">
        <v>4</v>
      </c>
      <c r="N201" s="240"/>
      <c r="O201" s="243"/>
      <c r="P201" s="239" t="s">
        <v>4</v>
      </c>
      <c r="Q201" s="244"/>
      <c r="R201" s="245"/>
      <c r="S201" s="5" t="s">
        <v>5</v>
      </c>
      <c r="T201" s="4" t="s">
        <v>6</v>
      </c>
    </row>
    <row r="202" spans="1:37" x14ac:dyDescent="0.3">
      <c r="A202" s="264"/>
      <c r="B202" s="246">
        <v>1</v>
      </c>
      <c r="C202" s="37" t="str">
        <f>IF(A202&gt;0,IF(VLOOKUP(A202,seznam!$A$5:$C$132,3)&gt;0,VLOOKUP(A202,seznam!$A$5:$C$132,3),"------"),"------")</f>
        <v>------</v>
      </c>
      <c r="D202" s="247"/>
      <c r="E202" s="248"/>
      <c r="F202" s="249"/>
      <c r="G202" s="230">
        <f>AE205</f>
        <v>0</v>
      </c>
      <c r="H202" s="231" t="str">
        <f>AF205</f>
        <v>:</v>
      </c>
      <c r="I202" s="250">
        <f>AG205</f>
        <v>0</v>
      </c>
      <c r="J202" s="230">
        <f>AG207</f>
        <v>0</v>
      </c>
      <c r="K202" s="231" t="str">
        <f>AF207</f>
        <v>:</v>
      </c>
      <c r="L202" s="250">
        <f>AE207</f>
        <v>0</v>
      </c>
      <c r="M202" s="230">
        <f>AE202</f>
        <v>0</v>
      </c>
      <c r="N202" s="231" t="str">
        <f>AF202</f>
        <v>:</v>
      </c>
      <c r="O202" s="232">
        <f>AG202</f>
        <v>0</v>
      </c>
      <c r="P202" s="233">
        <f>G202+J202+M202</f>
        <v>0</v>
      </c>
      <c r="Q202" s="231" t="s">
        <v>7</v>
      </c>
      <c r="R202" s="250">
        <f>I202+L202+O202</f>
        <v>0</v>
      </c>
      <c r="S202" s="228">
        <f>IF(G202&gt;I202,2,IF(AND(G202&lt;I202,H202=":"),1,0))+IF(J202&gt;L202,2,IF(AND(J202&lt;L202,K202=":"),1,0))+IF(M202&gt;O202,2,IF(AND(M202&lt;O202,N202=":"),1,0))</f>
        <v>0</v>
      </c>
      <c r="T202" s="229"/>
      <c r="V202" s="6">
        <v>1</v>
      </c>
      <c r="W202" s="10" t="str">
        <f>C203</f>
        <v>------</v>
      </c>
      <c r="X202" s="16" t="s">
        <v>10</v>
      </c>
      <c r="Y202" s="13" t="str">
        <f>C209</f>
        <v>------</v>
      </c>
      <c r="Z202" s="40"/>
      <c r="AA202" s="41"/>
      <c r="AB202" s="41"/>
      <c r="AC202" s="41"/>
      <c r="AD202" s="45"/>
      <c r="AE202" s="22">
        <f t="shared" ref="AE202:AE207" si="38">IF(AND(LEN(Z202)&gt;0,MID(Z202,1,1)&lt;&gt;"-"),"1","0")+IF(AND(LEN(AA202)&gt;0,MID(AA202,1,1)&lt;&gt;"-"),"1","0")+IF(AND(LEN(AB202)&gt;0,MID(AB202,1,1)&lt;&gt;"-"),"1","0")+IF(AND(LEN(AC202)&gt;0,MID(AC202,1,1)&lt;&gt;"-"),"1","0")+IF(AND(LEN(AD202)&gt;0,MID(AD202,1,1)&lt;&gt;"-"),"1","0")</f>
        <v>0</v>
      </c>
      <c r="AF202" s="23" t="s">
        <v>7</v>
      </c>
      <c r="AG202" s="24">
        <f t="shared" ref="AG202:AG207" si="39">IF(AND(LEN(Z202)&gt;0,MID(Z202,1,1)="-"),"1","0")+IF(AND(LEN(AA202)&gt;0,MID(AA202,1,1)="-"),"1","0")+IF(AND(LEN(AB202)&gt;0,MID(AB202,1,1)="-"),"1","0")+IF(AND(LEN(AC202)&gt;0,MID(AC202,1,1)="-"),"1","0")+IF(AND(LEN(AD202)&gt;0,MID(AD202,1,1)="-"),"1","0")</f>
        <v>0</v>
      </c>
      <c r="AJ202" s="113">
        <f>A202</f>
        <v>0</v>
      </c>
      <c r="AK202" s="113">
        <f>A208</f>
        <v>0</v>
      </c>
    </row>
    <row r="203" spans="1:37" x14ac:dyDescent="0.3">
      <c r="A203" s="265"/>
      <c r="B203" s="208"/>
      <c r="C203" s="89" t="str">
        <f>IF(A202&gt;0,IF(VLOOKUP(A202,seznam!$A$5:$C$132,2)&gt;0,VLOOKUP(A202,seznam!$A$5:$C$132,2),"------"),"------")</f>
        <v>------</v>
      </c>
      <c r="D203" s="205"/>
      <c r="E203" s="205"/>
      <c r="F203" s="206"/>
      <c r="G203" s="196"/>
      <c r="H203" s="198"/>
      <c r="I203" s="200"/>
      <c r="J203" s="196"/>
      <c r="K203" s="198"/>
      <c r="L203" s="200"/>
      <c r="M203" s="196"/>
      <c r="N203" s="198"/>
      <c r="O203" s="214"/>
      <c r="P203" s="216"/>
      <c r="Q203" s="198"/>
      <c r="R203" s="200"/>
      <c r="S203" s="210"/>
      <c r="T203" s="212"/>
      <c r="V203" s="7">
        <v>2</v>
      </c>
      <c r="W203" s="11" t="str">
        <f>C205</f>
        <v>------</v>
      </c>
      <c r="X203" s="17" t="s">
        <v>10</v>
      </c>
      <c r="Y203" s="14" t="str">
        <f>C207</f>
        <v>------</v>
      </c>
      <c r="Z203" s="42"/>
      <c r="AA203" s="39"/>
      <c r="AB203" s="39"/>
      <c r="AC203" s="39"/>
      <c r="AD203" s="46"/>
      <c r="AE203" s="25">
        <f t="shared" si="38"/>
        <v>0</v>
      </c>
      <c r="AF203" s="26" t="s">
        <v>7</v>
      </c>
      <c r="AG203" s="27">
        <f t="shared" si="39"/>
        <v>0</v>
      </c>
      <c r="AJ203" s="113">
        <f>A204</f>
        <v>0</v>
      </c>
      <c r="AK203" s="113">
        <f>A206</f>
        <v>0</v>
      </c>
    </row>
    <row r="204" spans="1:37" x14ac:dyDescent="0.3">
      <c r="A204" s="265"/>
      <c r="B204" s="207">
        <v>2</v>
      </c>
      <c r="C204" s="38" t="str">
        <f>IF(A204&gt;0,IF(VLOOKUP(A204,seznam!$A$5:$C$132,3)&gt;0,VLOOKUP(A204,seznam!$A$5:$C$132,3),"------"),"------")</f>
        <v>------</v>
      </c>
      <c r="D204" s="197">
        <f>I202</f>
        <v>0</v>
      </c>
      <c r="E204" s="197" t="str">
        <f>H202</f>
        <v>:</v>
      </c>
      <c r="F204" s="199">
        <f>G202</f>
        <v>0</v>
      </c>
      <c r="G204" s="201"/>
      <c r="H204" s="202"/>
      <c r="I204" s="203"/>
      <c r="J204" s="195">
        <f>AE203</f>
        <v>0</v>
      </c>
      <c r="K204" s="197" t="str">
        <f>AF203</f>
        <v>:</v>
      </c>
      <c r="L204" s="199">
        <f>AG203</f>
        <v>0</v>
      </c>
      <c r="M204" s="195">
        <f>AE206</f>
        <v>0</v>
      </c>
      <c r="N204" s="197" t="str">
        <f>AF206</f>
        <v>:</v>
      </c>
      <c r="O204" s="213">
        <f>AG206</f>
        <v>0</v>
      </c>
      <c r="P204" s="215">
        <f>D204+J204+M204</f>
        <v>0</v>
      </c>
      <c r="Q204" s="197" t="s">
        <v>7</v>
      </c>
      <c r="R204" s="199">
        <f>F204+L204+O204</f>
        <v>0</v>
      </c>
      <c r="S204" s="209">
        <f>IF(D204&gt;F204,2,IF(AND(D204&lt;F204,E204=":"),1,0))+IF(J204&gt;L204,2,IF(AND(J204&lt;L204,K204=":"),1,0))+IF(M204&gt;O204,2,IF(AND(M204&lt;O204,N204=":"),1,0))</f>
        <v>0</v>
      </c>
      <c r="T204" s="211"/>
      <c r="V204" s="7">
        <v>3</v>
      </c>
      <c r="W204" s="11" t="str">
        <f>C209</f>
        <v>------</v>
      </c>
      <c r="X204" s="18" t="s">
        <v>10</v>
      </c>
      <c r="Y204" s="14" t="str">
        <f>C207</f>
        <v>------</v>
      </c>
      <c r="Z204" s="42"/>
      <c r="AA204" s="39"/>
      <c r="AB204" s="39"/>
      <c r="AC204" s="39"/>
      <c r="AD204" s="46"/>
      <c r="AE204" s="25">
        <f t="shared" si="38"/>
        <v>0</v>
      </c>
      <c r="AF204" s="26" t="s">
        <v>7</v>
      </c>
      <c r="AG204" s="27">
        <f t="shared" si="39"/>
        <v>0</v>
      </c>
      <c r="AJ204" s="113">
        <f>A208</f>
        <v>0</v>
      </c>
      <c r="AK204" s="113">
        <f>A206</f>
        <v>0</v>
      </c>
    </row>
    <row r="205" spans="1:37" x14ac:dyDescent="0.3">
      <c r="A205" s="265"/>
      <c r="B205" s="208"/>
      <c r="C205" s="35" t="str">
        <f>IF(A204&gt;0,IF(VLOOKUP(A204,seznam!$A$5:$C$132,2)&gt;0,VLOOKUP(A204,seznam!$A$5:$C$132,2),"------"),"------")</f>
        <v>------</v>
      </c>
      <c r="D205" s="198"/>
      <c r="E205" s="198"/>
      <c r="F205" s="200"/>
      <c r="G205" s="204"/>
      <c r="H205" s="205"/>
      <c r="I205" s="206"/>
      <c r="J205" s="196"/>
      <c r="K205" s="198"/>
      <c r="L205" s="200"/>
      <c r="M205" s="196"/>
      <c r="N205" s="198"/>
      <c r="O205" s="214"/>
      <c r="P205" s="236"/>
      <c r="Q205" s="234"/>
      <c r="R205" s="235"/>
      <c r="S205" s="210"/>
      <c r="T205" s="212"/>
      <c r="V205" s="7">
        <v>4</v>
      </c>
      <c r="W205" s="11" t="str">
        <f>C203</f>
        <v>------</v>
      </c>
      <c r="X205" s="17" t="s">
        <v>10</v>
      </c>
      <c r="Y205" s="14" t="str">
        <f>C205</f>
        <v>------</v>
      </c>
      <c r="Z205" s="42"/>
      <c r="AA205" s="39"/>
      <c r="AB205" s="39"/>
      <c r="AC205" s="39"/>
      <c r="AD205" s="46"/>
      <c r="AE205" s="25">
        <f t="shared" si="38"/>
        <v>0</v>
      </c>
      <c r="AF205" s="26" t="s">
        <v>7</v>
      </c>
      <c r="AG205" s="27">
        <f t="shared" si="39"/>
        <v>0</v>
      </c>
      <c r="AJ205" s="113">
        <f>A202</f>
        <v>0</v>
      </c>
      <c r="AK205" s="113">
        <f>A204</f>
        <v>0</v>
      </c>
    </row>
    <row r="206" spans="1:37" x14ac:dyDescent="0.3">
      <c r="A206" s="265"/>
      <c r="B206" s="207">
        <v>3</v>
      </c>
      <c r="C206" s="38" t="str">
        <f>IF(A206&gt;0,IF(VLOOKUP(A206,seznam!$A$5:$C$132,3)&gt;0,VLOOKUP(A206,seznam!$A$5:$C$132,3),"------"),"------")</f>
        <v>------</v>
      </c>
      <c r="D206" s="197">
        <f>L202</f>
        <v>0</v>
      </c>
      <c r="E206" s="197" t="str">
        <f>K202</f>
        <v>:</v>
      </c>
      <c r="F206" s="199">
        <f>J202</f>
        <v>0</v>
      </c>
      <c r="G206" s="195">
        <f>L204</f>
        <v>0</v>
      </c>
      <c r="H206" s="197" t="str">
        <f>K204</f>
        <v>:</v>
      </c>
      <c r="I206" s="199">
        <f>J204</f>
        <v>0</v>
      </c>
      <c r="J206" s="201"/>
      <c r="K206" s="202"/>
      <c r="L206" s="203"/>
      <c r="M206" s="195">
        <f>AG204</f>
        <v>0</v>
      </c>
      <c r="N206" s="197" t="str">
        <f>AF204</f>
        <v>:</v>
      </c>
      <c r="O206" s="213">
        <f>AE204</f>
        <v>0</v>
      </c>
      <c r="P206" s="215">
        <f>D206+G206+M206</f>
        <v>0</v>
      </c>
      <c r="Q206" s="197" t="s">
        <v>7</v>
      </c>
      <c r="R206" s="199">
        <f>F206+I206+O206</f>
        <v>0</v>
      </c>
      <c r="S206" s="209">
        <f>IF(D206&gt;F206,2,IF(AND(D206&lt;F206,E206=":"),1,0))+IF(G206&gt;I206,2,IF(AND(G206&lt;I206,H206=":"),1,0))+IF(M206&gt;O206,2,IF(AND(M206&lt;O206,N206=":"),1,0))</f>
        <v>0</v>
      </c>
      <c r="T206" s="211"/>
      <c r="V206" s="7">
        <v>5</v>
      </c>
      <c r="W206" s="11" t="str">
        <f>C205</f>
        <v>------</v>
      </c>
      <c r="X206" s="17" t="s">
        <v>10</v>
      </c>
      <c r="Y206" s="14" t="str">
        <f>C209</f>
        <v>------</v>
      </c>
      <c r="Z206" s="42"/>
      <c r="AA206" s="39"/>
      <c r="AB206" s="39"/>
      <c r="AC206" s="39"/>
      <c r="AD206" s="46"/>
      <c r="AE206" s="25">
        <f t="shared" si="38"/>
        <v>0</v>
      </c>
      <c r="AF206" s="26" t="s">
        <v>7</v>
      </c>
      <c r="AG206" s="27">
        <f t="shared" si="39"/>
        <v>0</v>
      </c>
      <c r="AJ206" s="113">
        <f>A204</f>
        <v>0</v>
      </c>
      <c r="AK206" s="113">
        <f>A208</f>
        <v>0</v>
      </c>
    </row>
    <row r="207" spans="1:37" ht="13.5" thickBot="1" x14ac:dyDescent="0.35">
      <c r="A207" s="265"/>
      <c r="B207" s="208"/>
      <c r="C207" s="35" t="str">
        <f>IF(A206&gt;0,IF(VLOOKUP(A206,seznam!$A$5:$C$132,2)&gt;0,VLOOKUP(A206,seznam!$A$5:$C$132,2),"------"),"------")</f>
        <v>------</v>
      </c>
      <c r="D207" s="198"/>
      <c r="E207" s="198"/>
      <c r="F207" s="200"/>
      <c r="G207" s="196"/>
      <c r="H207" s="198"/>
      <c r="I207" s="200"/>
      <c r="J207" s="204"/>
      <c r="K207" s="205"/>
      <c r="L207" s="206"/>
      <c r="M207" s="196"/>
      <c r="N207" s="198"/>
      <c r="O207" s="214"/>
      <c r="P207" s="216"/>
      <c r="Q207" s="198"/>
      <c r="R207" s="200"/>
      <c r="S207" s="210"/>
      <c r="T207" s="212"/>
      <c r="V207" s="8">
        <v>6</v>
      </c>
      <c r="W207" s="12" t="str">
        <f>C207</f>
        <v>------</v>
      </c>
      <c r="X207" s="19" t="s">
        <v>10</v>
      </c>
      <c r="Y207" s="15" t="str">
        <f>C203</f>
        <v>------</v>
      </c>
      <c r="Z207" s="43"/>
      <c r="AA207" s="44"/>
      <c r="AB207" s="44"/>
      <c r="AC207" s="44"/>
      <c r="AD207" s="47"/>
      <c r="AE207" s="28">
        <f t="shared" si="38"/>
        <v>0</v>
      </c>
      <c r="AF207" s="29" t="s">
        <v>7</v>
      </c>
      <c r="AG207" s="30">
        <f t="shared" si="39"/>
        <v>0</v>
      </c>
      <c r="AJ207" s="113">
        <f>A206</f>
        <v>0</v>
      </c>
      <c r="AK207" s="113">
        <f>A202</f>
        <v>0</v>
      </c>
    </row>
    <row r="208" spans="1:37" x14ac:dyDescent="0.3">
      <c r="A208" s="265"/>
      <c r="B208" s="207">
        <v>4</v>
      </c>
      <c r="C208" s="38" t="str">
        <f>IF(A208&gt;0,IF(VLOOKUP(A208,seznam!$A$5:$C$132,3)&gt;0,VLOOKUP(A208,seznam!$A$5:$C$132,3),"------"),"------")</f>
        <v>------</v>
      </c>
      <c r="D208" s="197">
        <f>O202</f>
        <v>0</v>
      </c>
      <c r="E208" s="197" t="str">
        <f>N202</f>
        <v>:</v>
      </c>
      <c r="F208" s="199">
        <f>M202</f>
        <v>0</v>
      </c>
      <c r="G208" s="195">
        <f>O204</f>
        <v>0</v>
      </c>
      <c r="H208" s="197" t="str">
        <f>N204</f>
        <v>:</v>
      </c>
      <c r="I208" s="199">
        <f>M204</f>
        <v>0</v>
      </c>
      <c r="J208" s="195">
        <f>O206</f>
        <v>0</v>
      </c>
      <c r="K208" s="197" t="str">
        <f>N206</f>
        <v>:</v>
      </c>
      <c r="L208" s="199">
        <f>M206</f>
        <v>0</v>
      </c>
      <c r="M208" s="201"/>
      <c r="N208" s="202"/>
      <c r="O208" s="223"/>
      <c r="P208" s="215">
        <f>D208+G208+J208</f>
        <v>0</v>
      </c>
      <c r="Q208" s="197" t="s">
        <v>7</v>
      </c>
      <c r="R208" s="199">
        <f>F208+I208+L208</f>
        <v>0</v>
      </c>
      <c r="S208" s="209">
        <f>IF(D208&gt;F208,2,IF(AND(D208&lt;F208,E208=":"),1,0))+IF(G208&gt;I208,2,IF(AND(G208&lt;I208,H208=":"),1,0))+IF(J208&gt;L208,2,IF(AND(J208&lt;L208,K208=":"),1,0))</f>
        <v>0</v>
      </c>
      <c r="T208" s="211"/>
    </row>
    <row r="209" spans="1:37" ht="13.5" thickBot="1" x14ac:dyDescent="0.35">
      <c r="A209" s="266"/>
      <c r="B209" s="220"/>
      <c r="C209" s="36" t="str">
        <f>IF(A208&gt;0,IF(VLOOKUP(A208,seznam!$A$5:$C$132,2)&gt;0,VLOOKUP(A208,seznam!$A$5:$C$132,2),"------"),"------")</f>
        <v>------</v>
      </c>
      <c r="D209" s="218"/>
      <c r="E209" s="218"/>
      <c r="F209" s="219"/>
      <c r="G209" s="217"/>
      <c r="H209" s="218"/>
      <c r="I209" s="219"/>
      <c r="J209" s="217"/>
      <c r="K209" s="218"/>
      <c r="L209" s="219"/>
      <c r="M209" s="224"/>
      <c r="N209" s="225"/>
      <c r="O209" s="226"/>
      <c r="P209" s="227"/>
      <c r="Q209" s="218"/>
      <c r="R209" s="219"/>
      <c r="S209" s="221"/>
      <c r="T209" s="222"/>
    </row>
    <row r="211" spans="1:37" ht="40" customHeight="1" x14ac:dyDescent="0.3">
      <c r="B211" s="251" t="e">
        <f ca="1">B85</f>
        <v>#NAME?</v>
      </c>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row>
    <row r="212" spans="1:37" ht="13.5" thickBot="1" x14ac:dyDescent="0.35"/>
    <row r="213" spans="1:37" ht="13.5" thickBot="1" x14ac:dyDescent="0.35">
      <c r="A213" s="90" t="s">
        <v>2</v>
      </c>
      <c r="B213" s="237" t="s">
        <v>46</v>
      </c>
      <c r="C213" s="238"/>
      <c r="D213" s="239">
        <v>1</v>
      </c>
      <c r="E213" s="240"/>
      <c r="F213" s="241"/>
      <c r="G213" s="242">
        <v>2</v>
      </c>
      <c r="H213" s="240"/>
      <c r="I213" s="241"/>
      <c r="J213" s="242">
        <v>3</v>
      </c>
      <c r="K213" s="240"/>
      <c r="L213" s="241"/>
      <c r="M213" s="242">
        <v>4</v>
      </c>
      <c r="N213" s="240"/>
      <c r="O213" s="243"/>
      <c r="P213" s="239" t="s">
        <v>4</v>
      </c>
      <c r="Q213" s="244"/>
      <c r="R213" s="245"/>
      <c r="S213" s="5" t="s">
        <v>5</v>
      </c>
      <c r="T213" s="4" t="s">
        <v>6</v>
      </c>
    </row>
    <row r="214" spans="1:37" x14ac:dyDescent="0.3">
      <c r="A214" s="264"/>
      <c r="B214" s="246">
        <v>1</v>
      </c>
      <c r="C214" s="37" t="str">
        <f>IF(A214&gt;0,IF(VLOOKUP(A214,seznam!$A$5:$C$132,3)&gt;0,VLOOKUP(A214,seznam!$A$5:$C$132,3),"------"),"------")</f>
        <v>------</v>
      </c>
      <c r="D214" s="247"/>
      <c r="E214" s="248"/>
      <c r="F214" s="249"/>
      <c r="G214" s="230">
        <f>AE217</f>
        <v>0</v>
      </c>
      <c r="H214" s="231" t="str">
        <f>AF217</f>
        <v>:</v>
      </c>
      <c r="I214" s="250">
        <f>AG217</f>
        <v>0</v>
      </c>
      <c r="J214" s="230">
        <f>AG219</f>
        <v>0</v>
      </c>
      <c r="K214" s="231" t="str">
        <f>AF219</f>
        <v>:</v>
      </c>
      <c r="L214" s="250">
        <f>AE219</f>
        <v>0</v>
      </c>
      <c r="M214" s="230">
        <f>AE214</f>
        <v>0</v>
      </c>
      <c r="N214" s="231" t="str">
        <f>AF214</f>
        <v>:</v>
      </c>
      <c r="O214" s="232">
        <f>AG214</f>
        <v>0</v>
      </c>
      <c r="P214" s="233">
        <f>G214+J214+M214</f>
        <v>0</v>
      </c>
      <c r="Q214" s="231" t="s">
        <v>7</v>
      </c>
      <c r="R214" s="250">
        <f>I214+L214+O214</f>
        <v>0</v>
      </c>
      <c r="S214" s="228">
        <f>IF(G214&gt;I214,2,IF(AND(G214&lt;I214,H214=":"),1,0))+IF(J214&gt;L214,2,IF(AND(J214&lt;L214,K214=":"),1,0))+IF(M214&gt;O214,2,IF(AND(M214&lt;O214,N214=":"),1,0))</f>
        <v>0</v>
      </c>
      <c r="T214" s="229"/>
      <c r="V214" s="6">
        <v>1</v>
      </c>
      <c r="W214" s="10" t="str">
        <f>C215</f>
        <v>------</v>
      </c>
      <c r="X214" s="16" t="s">
        <v>10</v>
      </c>
      <c r="Y214" s="13" t="str">
        <f>C221</f>
        <v>------</v>
      </c>
      <c r="Z214" s="40"/>
      <c r="AA214" s="41"/>
      <c r="AB214" s="41"/>
      <c r="AC214" s="41"/>
      <c r="AD214" s="45"/>
      <c r="AE214" s="22">
        <f t="shared" ref="AE214:AE219" si="40">IF(AND(LEN(Z214)&gt;0,MID(Z214,1,1)&lt;&gt;"-"),"1","0")+IF(AND(LEN(AA214)&gt;0,MID(AA214,1,1)&lt;&gt;"-"),"1","0")+IF(AND(LEN(AB214)&gt;0,MID(AB214,1,1)&lt;&gt;"-"),"1","0")+IF(AND(LEN(AC214)&gt;0,MID(AC214,1,1)&lt;&gt;"-"),"1","0")+IF(AND(LEN(AD214)&gt;0,MID(AD214,1,1)&lt;&gt;"-"),"1","0")</f>
        <v>0</v>
      </c>
      <c r="AF214" s="23" t="s">
        <v>7</v>
      </c>
      <c r="AG214" s="24">
        <f t="shared" ref="AG214:AG219" si="41">IF(AND(LEN(Z214)&gt;0,MID(Z214,1,1)="-"),"1","0")+IF(AND(LEN(AA214)&gt;0,MID(AA214,1,1)="-"),"1","0")+IF(AND(LEN(AB214)&gt;0,MID(AB214,1,1)="-"),"1","0")+IF(AND(LEN(AC214)&gt;0,MID(AC214,1,1)="-"),"1","0")+IF(AND(LEN(AD214)&gt;0,MID(AD214,1,1)="-"),"1","0")</f>
        <v>0</v>
      </c>
      <c r="AJ214" s="113">
        <f>A214</f>
        <v>0</v>
      </c>
      <c r="AK214" s="113">
        <f>A220</f>
        <v>0</v>
      </c>
    </row>
    <row r="215" spans="1:37" x14ac:dyDescent="0.3">
      <c r="A215" s="265"/>
      <c r="B215" s="208"/>
      <c r="C215" s="89" t="str">
        <f>IF(A214&gt;0,IF(VLOOKUP(A214,seznam!$A$5:$C$132,2)&gt;0,VLOOKUP(A214,seznam!$A$5:$C$132,2),"------"),"------")</f>
        <v>------</v>
      </c>
      <c r="D215" s="205"/>
      <c r="E215" s="205"/>
      <c r="F215" s="206"/>
      <c r="G215" s="196"/>
      <c r="H215" s="198"/>
      <c r="I215" s="200"/>
      <c r="J215" s="196"/>
      <c r="K215" s="198"/>
      <c r="L215" s="200"/>
      <c r="M215" s="196"/>
      <c r="N215" s="198"/>
      <c r="O215" s="214"/>
      <c r="P215" s="216"/>
      <c r="Q215" s="198"/>
      <c r="R215" s="200"/>
      <c r="S215" s="210"/>
      <c r="T215" s="212"/>
      <c r="V215" s="7">
        <v>2</v>
      </c>
      <c r="W215" s="11" t="str">
        <f>C217</f>
        <v>------</v>
      </c>
      <c r="X215" s="17" t="s">
        <v>10</v>
      </c>
      <c r="Y215" s="14" t="str">
        <f>C219</f>
        <v>------</v>
      </c>
      <c r="Z215" s="42"/>
      <c r="AA215" s="39"/>
      <c r="AB215" s="39"/>
      <c r="AC215" s="39"/>
      <c r="AD215" s="46"/>
      <c r="AE215" s="25">
        <f t="shared" si="40"/>
        <v>0</v>
      </c>
      <c r="AF215" s="26" t="s">
        <v>7</v>
      </c>
      <c r="AG215" s="27">
        <f t="shared" si="41"/>
        <v>0</v>
      </c>
      <c r="AJ215" s="113">
        <f>A216</f>
        <v>0</v>
      </c>
      <c r="AK215" s="113">
        <f>A218</f>
        <v>0</v>
      </c>
    </row>
    <row r="216" spans="1:37" x14ac:dyDescent="0.3">
      <c r="A216" s="265"/>
      <c r="B216" s="207">
        <v>2</v>
      </c>
      <c r="C216" s="38" t="str">
        <f>IF(A216&gt;0,IF(VLOOKUP(A216,seznam!$A$5:$C$132,3)&gt;0,VLOOKUP(A216,seznam!$A$5:$C$132,3),"------"),"------")</f>
        <v>------</v>
      </c>
      <c r="D216" s="197">
        <f>I214</f>
        <v>0</v>
      </c>
      <c r="E216" s="197" t="str">
        <f>H214</f>
        <v>:</v>
      </c>
      <c r="F216" s="199">
        <f>G214</f>
        <v>0</v>
      </c>
      <c r="G216" s="201"/>
      <c r="H216" s="202"/>
      <c r="I216" s="203"/>
      <c r="J216" s="195">
        <f>AE215</f>
        <v>0</v>
      </c>
      <c r="K216" s="197" t="str">
        <f>AF215</f>
        <v>:</v>
      </c>
      <c r="L216" s="199">
        <f>AG215</f>
        <v>0</v>
      </c>
      <c r="M216" s="195">
        <f>AE218</f>
        <v>0</v>
      </c>
      <c r="N216" s="197" t="str">
        <f>AF218</f>
        <v>:</v>
      </c>
      <c r="O216" s="213">
        <f>AG218</f>
        <v>0</v>
      </c>
      <c r="P216" s="215">
        <f>D216+J216+M216</f>
        <v>0</v>
      </c>
      <c r="Q216" s="197" t="s">
        <v>7</v>
      </c>
      <c r="R216" s="199">
        <f>F216+L216+O216</f>
        <v>0</v>
      </c>
      <c r="S216" s="209">
        <f>IF(D216&gt;F216,2,IF(AND(D216&lt;F216,E216=":"),1,0))+IF(J216&gt;L216,2,IF(AND(J216&lt;L216,K216=":"),1,0))+IF(M216&gt;O216,2,IF(AND(M216&lt;O216,N216=":"),1,0))</f>
        <v>0</v>
      </c>
      <c r="T216" s="211"/>
      <c r="V216" s="7">
        <v>3</v>
      </c>
      <c r="W216" s="11" t="str">
        <f>C221</f>
        <v>------</v>
      </c>
      <c r="X216" s="18" t="s">
        <v>10</v>
      </c>
      <c r="Y216" s="14" t="str">
        <f>C219</f>
        <v>------</v>
      </c>
      <c r="Z216" s="42"/>
      <c r="AA216" s="39"/>
      <c r="AB216" s="39"/>
      <c r="AC216" s="39"/>
      <c r="AD216" s="46"/>
      <c r="AE216" s="25">
        <f t="shared" si="40"/>
        <v>0</v>
      </c>
      <c r="AF216" s="26" t="s">
        <v>7</v>
      </c>
      <c r="AG216" s="27">
        <f t="shared" si="41"/>
        <v>0</v>
      </c>
      <c r="AJ216" s="113">
        <f>A220</f>
        <v>0</v>
      </c>
      <c r="AK216" s="113">
        <f>A218</f>
        <v>0</v>
      </c>
    </row>
    <row r="217" spans="1:37" x14ac:dyDescent="0.3">
      <c r="A217" s="265"/>
      <c r="B217" s="208"/>
      <c r="C217" s="35" t="str">
        <f>IF(A216&gt;0,IF(VLOOKUP(A216,seznam!$A$5:$C$132,2)&gt;0,VLOOKUP(A216,seznam!$A$5:$C$132,2),"------"),"------")</f>
        <v>------</v>
      </c>
      <c r="D217" s="198"/>
      <c r="E217" s="198"/>
      <c r="F217" s="200"/>
      <c r="G217" s="204"/>
      <c r="H217" s="205"/>
      <c r="I217" s="206"/>
      <c r="J217" s="196"/>
      <c r="K217" s="198"/>
      <c r="L217" s="200"/>
      <c r="M217" s="196"/>
      <c r="N217" s="198"/>
      <c r="O217" s="214"/>
      <c r="P217" s="236"/>
      <c r="Q217" s="234"/>
      <c r="R217" s="235"/>
      <c r="S217" s="210"/>
      <c r="T217" s="212"/>
      <c r="V217" s="7">
        <v>4</v>
      </c>
      <c r="W217" s="11" t="str">
        <f>C215</f>
        <v>------</v>
      </c>
      <c r="X217" s="17" t="s">
        <v>10</v>
      </c>
      <c r="Y217" s="14" t="str">
        <f>C217</f>
        <v>------</v>
      </c>
      <c r="Z217" s="42"/>
      <c r="AA217" s="39"/>
      <c r="AB217" s="39"/>
      <c r="AC217" s="39"/>
      <c r="AD217" s="46"/>
      <c r="AE217" s="25">
        <f t="shared" si="40"/>
        <v>0</v>
      </c>
      <c r="AF217" s="26" t="s">
        <v>7</v>
      </c>
      <c r="AG217" s="27">
        <f t="shared" si="41"/>
        <v>0</v>
      </c>
      <c r="AJ217" s="113">
        <f>A214</f>
        <v>0</v>
      </c>
      <c r="AK217" s="113">
        <f>A216</f>
        <v>0</v>
      </c>
    </row>
    <row r="218" spans="1:37" x14ac:dyDescent="0.3">
      <c r="A218" s="265"/>
      <c r="B218" s="207">
        <v>3</v>
      </c>
      <c r="C218" s="38" t="str">
        <f>IF(A218&gt;0,IF(VLOOKUP(A218,seznam!$A$5:$C$132,3)&gt;0,VLOOKUP(A218,seznam!$A$5:$C$132,3),"------"),"------")</f>
        <v>------</v>
      </c>
      <c r="D218" s="197">
        <f>L214</f>
        <v>0</v>
      </c>
      <c r="E218" s="197" t="str">
        <f>K214</f>
        <v>:</v>
      </c>
      <c r="F218" s="199">
        <f>J214</f>
        <v>0</v>
      </c>
      <c r="G218" s="195">
        <f>L216</f>
        <v>0</v>
      </c>
      <c r="H218" s="197" t="str">
        <f>K216</f>
        <v>:</v>
      </c>
      <c r="I218" s="199">
        <f>J216</f>
        <v>0</v>
      </c>
      <c r="J218" s="201"/>
      <c r="K218" s="202"/>
      <c r="L218" s="203"/>
      <c r="M218" s="195">
        <f>AG216</f>
        <v>0</v>
      </c>
      <c r="N218" s="197" t="str">
        <f>AF216</f>
        <v>:</v>
      </c>
      <c r="O218" s="213">
        <f>AE216</f>
        <v>0</v>
      </c>
      <c r="P218" s="215">
        <f>D218+G218+M218</f>
        <v>0</v>
      </c>
      <c r="Q218" s="197" t="s">
        <v>7</v>
      </c>
      <c r="R218" s="199">
        <f>F218+I218+O218</f>
        <v>0</v>
      </c>
      <c r="S218" s="209">
        <f>IF(D218&gt;F218,2,IF(AND(D218&lt;F218,E218=":"),1,0))+IF(G218&gt;I218,2,IF(AND(G218&lt;I218,H218=":"),1,0))+IF(M218&gt;O218,2,IF(AND(M218&lt;O218,N218=":"),1,0))</f>
        <v>0</v>
      </c>
      <c r="T218" s="211"/>
      <c r="V218" s="7">
        <v>5</v>
      </c>
      <c r="W218" s="11" t="str">
        <f>C217</f>
        <v>------</v>
      </c>
      <c r="X218" s="17" t="s">
        <v>10</v>
      </c>
      <c r="Y218" s="14" t="str">
        <f>C221</f>
        <v>------</v>
      </c>
      <c r="Z218" s="42"/>
      <c r="AA218" s="39"/>
      <c r="AB218" s="39"/>
      <c r="AC218" s="39"/>
      <c r="AD218" s="46"/>
      <c r="AE218" s="25">
        <f t="shared" si="40"/>
        <v>0</v>
      </c>
      <c r="AF218" s="26" t="s">
        <v>7</v>
      </c>
      <c r="AG218" s="27">
        <f t="shared" si="41"/>
        <v>0</v>
      </c>
      <c r="AJ218" s="113">
        <f>A216</f>
        <v>0</v>
      </c>
      <c r="AK218" s="113">
        <f>A220</f>
        <v>0</v>
      </c>
    </row>
    <row r="219" spans="1:37" ht="13.5" thickBot="1" x14ac:dyDescent="0.35">
      <c r="A219" s="265"/>
      <c r="B219" s="208"/>
      <c r="C219" s="35" t="str">
        <f>IF(A218&gt;0,IF(VLOOKUP(A218,seznam!$A$5:$C$132,2)&gt;0,VLOOKUP(A218,seznam!$A$5:$C$132,2),"------"),"------")</f>
        <v>------</v>
      </c>
      <c r="D219" s="198"/>
      <c r="E219" s="198"/>
      <c r="F219" s="200"/>
      <c r="G219" s="196"/>
      <c r="H219" s="198"/>
      <c r="I219" s="200"/>
      <c r="J219" s="204"/>
      <c r="K219" s="205"/>
      <c r="L219" s="206"/>
      <c r="M219" s="196"/>
      <c r="N219" s="198"/>
      <c r="O219" s="214"/>
      <c r="P219" s="216"/>
      <c r="Q219" s="198"/>
      <c r="R219" s="200"/>
      <c r="S219" s="210"/>
      <c r="T219" s="212"/>
      <c r="V219" s="8">
        <v>6</v>
      </c>
      <c r="W219" s="12" t="str">
        <f>C219</f>
        <v>------</v>
      </c>
      <c r="X219" s="19" t="s">
        <v>10</v>
      </c>
      <c r="Y219" s="15" t="str">
        <f>C215</f>
        <v>------</v>
      </c>
      <c r="Z219" s="43"/>
      <c r="AA219" s="44"/>
      <c r="AB219" s="44"/>
      <c r="AC219" s="44"/>
      <c r="AD219" s="47"/>
      <c r="AE219" s="28">
        <f t="shared" si="40"/>
        <v>0</v>
      </c>
      <c r="AF219" s="29" t="s">
        <v>7</v>
      </c>
      <c r="AG219" s="30">
        <f t="shared" si="41"/>
        <v>0</v>
      </c>
      <c r="AJ219" s="113">
        <f>A218</f>
        <v>0</v>
      </c>
      <c r="AK219" s="113">
        <f>A214</f>
        <v>0</v>
      </c>
    </row>
    <row r="220" spans="1:37" x14ac:dyDescent="0.3">
      <c r="A220" s="265"/>
      <c r="B220" s="207">
        <v>4</v>
      </c>
      <c r="C220" s="38" t="str">
        <f>IF(A220&gt;0,IF(VLOOKUP(A220,seznam!$A$5:$C$132,3)&gt;0,VLOOKUP(A220,seznam!$A$5:$C$132,3),"------"),"------")</f>
        <v>------</v>
      </c>
      <c r="D220" s="197">
        <f>O214</f>
        <v>0</v>
      </c>
      <c r="E220" s="197" t="str">
        <f>N214</f>
        <v>:</v>
      </c>
      <c r="F220" s="199">
        <f>M214</f>
        <v>0</v>
      </c>
      <c r="G220" s="195">
        <f>O216</f>
        <v>0</v>
      </c>
      <c r="H220" s="197" t="str">
        <f>N216</f>
        <v>:</v>
      </c>
      <c r="I220" s="199">
        <f>M216</f>
        <v>0</v>
      </c>
      <c r="J220" s="195">
        <f>O218</f>
        <v>0</v>
      </c>
      <c r="K220" s="197" t="str">
        <f>N218</f>
        <v>:</v>
      </c>
      <c r="L220" s="199">
        <f>M218</f>
        <v>0</v>
      </c>
      <c r="M220" s="201"/>
      <c r="N220" s="202"/>
      <c r="O220" s="223"/>
      <c r="P220" s="215">
        <f>D220+G220+J220</f>
        <v>0</v>
      </c>
      <c r="Q220" s="197" t="s">
        <v>7</v>
      </c>
      <c r="R220" s="199">
        <f>F220+I220+L220</f>
        <v>0</v>
      </c>
      <c r="S220" s="209">
        <f>IF(D220&gt;F220,2,IF(AND(D220&lt;F220,E220=":"),1,0))+IF(G220&gt;I220,2,IF(AND(G220&lt;I220,H220=":"),1,0))+IF(J220&gt;L220,2,IF(AND(J220&lt;L220,K220=":"),1,0))</f>
        <v>0</v>
      </c>
      <c r="T220" s="211"/>
    </row>
    <row r="221" spans="1:37" ht="13.5" thickBot="1" x14ac:dyDescent="0.35">
      <c r="A221" s="266"/>
      <c r="B221" s="220"/>
      <c r="C221" s="36" t="str">
        <f>IF(A220&gt;0,IF(VLOOKUP(A220,seznam!$A$5:$C$132,2)&gt;0,VLOOKUP(A220,seznam!$A$5:$C$132,2),"------"),"------")</f>
        <v>------</v>
      </c>
      <c r="D221" s="218"/>
      <c r="E221" s="218"/>
      <c r="F221" s="219"/>
      <c r="G221" s="217"/>
      <c r="H221" s="218"/>
      <c r="I221" s="219"/>
      <c r="J221" s="217"/>
      <c r="K221" s="218"/>
      <c r="L221" s="219"/>
      <c r="M221" s="224"/>
      <c r="N221" s="225"/>
      <c r="O221" s="226"/>
      <c r="P221" s="227"/>
      <c r="Q221" s="218"/>
      <c r="R221" s="219"/>
      <c r="S221" s="221"/>
      <c r="T221" s="222"/>
    </row>
    <row r="222" spans="1:37" ht="13.5" thickBot="1" x14ac:dyDescent="0.35"/>
    <row r="223" spans="1:37" ht="13.5" thickBot="1" x14ac:dyDescent="0.35">
      <c r="A223" s="90" t="s">
        <v>2</v>
      </c>
      <c r="B223" s="237" t="s">
        <v>48</v>
      </c>
      <c r="C223" s="238"/>
      <c r="D223" s="239">
        <v>1</v>
      </c>
      <c r="E223" s="240"/>
      <c r="F223" s="241"/>
      <c r="G223" s="242">
        <v>2</v>
      </c>
      <c r="H223" s="240"/>
      <c r="I223" s="241"/>
      <c r="J223" s="242">
        <v>3</v>
      </c>
      <c r="K223" s="240"/>
      <c r="L223" s="241"/>
      <c r="M223" s="242">
        <v>4</v>
      </c>
      <c r="N223" s="240"/>
      <c r="O223" s="243"/>
      <c r="P223" s="239" t="s">
        <v>4</v>
      </c>
      <c r="Q223" s="244"/>
      <c r="R223" s="245"/>
      <c r="S223" s="5" t="s">
        <v>5</v>
      </c>
      <c r="T223" s="4" t="s">
        <v>6</v>
      </c>
    </row>
    <row r="224" spans="1:37" x14ac:dyDescent="0.3">
      <c r="A224" s="264"/>
      <c r="B224" s="246">
        <v>1</v>
      </c>
      <c r="C224" s="37" t="str">
        <f>IF(A224&gt;0,IF(VLOOKUP(A224,seznam!$A$5:$C$132,3)&gt;0,VLOOKUP(A224,seznam!$A$5:$C$132,3),"------"),"------")</f>
        <v>------</v>
      </c>
      <c r="D224" s="247"/>
      <c r="E224" s="248"/>
      <c r="F224" s="249"/>
      <c r="G224" s="230">
        <f>AE227</f>
        <v>0</v>
      </c>
      <c r="H224" s="231" t="str">
        <f>AF227</f>
        <v>:</v>
      </c>
      <c r="I224" s="250">
        <f>AG227</f>
        <v>0</v>
      </c>
      <c r="J224" s="230">
        <f>AG229</f>
        <v>0</v>
      </c>
      <c r="K224" s="231" t="str">
        <f>AF229</f>
        <v>:</v>
      </c>
      <c r="L224" s="250">
        <f>AE229</f>
        <v>0</v>
      </c>
      <c r="M224" s="230">
        <f>AE224</f>
        <v>0</v>
      </c>
      <c r="N224" s="231" t="str">
        <f>AF224</f>
        <v>:</v>
      </c>
      <c r="O224" s="232">
        <f>AG224</f>
        <v>0</v>
      </c>
      <c r="P224" s="233">
        <f>G224+J224+M224</f>
        <v>0</v>
      </c>
      <c r="Q224" s="231" t="s">
        <v>7</v>
      </c>
      <c r="R224" s="250">
        <f>I224+L224+O224</f>
        <v>0</v>
      </c>
      <c r="S224" s="228">
        <f>IF(G224&gt;I224,2,IF(AND(G224&lt;I224,H224=":"),1,0))+IF(J224&gt;L224,2,IF(AND(J224&lt;L224,K224=":"),1,0))+IF(M224&gt;O224,2,IF(AND(M224&lt;O224,N224=":"),1,0))</f>
        <v>0</v>
      </c>
      <c r="T224" s="229"/>
      <c r="V224" s="6">
        <v>1</v>
      </c>
      <c r="W224" s="10" t="str">
        <f>C225</f>
        <v>------</v>
      </c>
      <c r="X224" s="16" t="s">
        <v>10</v>
      </c>
      <c r="Y224" s="13" t="str">
        <f>C231</f>
        <v>------</v>
      </c>
      <c r="Z224" s="40"/>
      <c r="AA224" s="41"/>
      <c r="AB224" s="41"/>
      <c r="AC224" s="41"/>
      <c r="AD224" s="45"/>
      <c r="AE224" s="22">
        <f t="shared" ref="AE224:AE229" si="42">IF(AND(LEN(Z224)&gt;0,MID(Z224,1,1)&lt;&gt;"-"),"1","0")+IF(AND(LEN(AA224)&gt;0,MID(AA224,1,1)&lt;&gt;"-"),"1","0")+IF(AND(LEN(AB224)&gt;0,MID(AB224,1,1)&lt;&gt;"-"),"1","0")+IF(AND(LEN(AC224)&gt;0,MID(AC224,1,1)&lt;&gt;"-"),"1","0")+IF(AND(LEN(AD224)&gt;0,MID(AD224,1,1)&lt;&gt;"-"),"1","0")</f>
        <v>0</v>
      </c>
      <c r="AF224" s="23" t="s">
        <v>7</v>
      </c>
      <c r="AG224" s="24">
        <f t="shared" ref="AG224:AG229" si="43">IF(AND(LEN(Z224)&gt;0,MID(Z224,1,1)="-"),"1","0")+IF(AND(LEN(AA224)&gt;0,MID(AA224,1,1)="-"),"1","0")+IF(AND(LEN(AB224)&gt;0,MID(AB224,1,1)="-"),"1","0")+IF(AND(LEN(AC224)&gt;0,MID(AC224,1,1)="-"),"1","0")+IF(AND(LEN(AD224)&gt;0,MID(AD224,1,1)="-"),"1","0")</f>
        <v>0</v>
      </c>
      <c r="AJ224" s="113">
        <f>A224</f>
        <v>0</v>
      </c>
      <c r="AK224" s="113">
        <f>A230</f>
        <v>0</v>
      </c>
    </row>
    <row r="225" spans="1:37" x14ac:dyDescent="0.3">
      <c r="A225" s="265"/>
      <c r="B225" s="208"/>
      <c r="C225" s="89" t="str">
        <f>IF(A224&gt;0,IF(VLOOKUP(A224,seznam!$A$5:$C$132,2)&gt;0,VLOOKUP(A224,seznam!$A$5:$C$132,2),"------"),"------")</f>
        <v>------</v>
      </c>
      <c r="D225" s="205"/>
      <c r="E225" s="205"/>
      <c r="F225" s="206"/>
      <c r="G225" s="196"/>
      <c r="H225" s="198"/>
      <c r="I225" s="200"/>
      <c r="J225" s="196"/>
      <c r="K225" s="198"/>
      <c r="L225" s="200"/>
      <c r="M225" s="196"/>
      <c r="N225" s="198"/>
      <c r="O225" s="214"/>
      <c r="P225" s="216"/>
      <c r="Q225" s="198"/>
      <c r="R225" s="200"/>
      <c r="S225" s="210"/>
      <c r="T225" s="212"/>
      <c r="V225" s="7">
        <v>2</v>
      </c>
      <c r="W225" s="11" t="str">
        <f>C227</f>
        <v>------</v>
      </c>
      <c r="X225" s="17" t="s">
        <v>10</v>
      </c>
      <c r="Y225" s="14" t="str">
        <f>C229</f>
        <v>------</v>
      </c>
      <c r="Z225" s="42"/>
      <c r="AA225" s="39"/>
      <c r="AB225" s="39"/>
      <c r="AC225" s="39"/>
      <c r="AD225" s="46"/>
      <c r="AE225" s="25">
        <f t="shared" si="42"/>
        <v>0</v>
      </c>
      <c r="AF225" s="26" t="s">
        <v>7</v>
      </c>
      <c r="AG225" s="27">
        <f t="shared" si="43"/>
        <v>0</v>
      </c>
      <c r="AJ225" s="113">
        <f>A226</f>
        <v>0</v>
      </c>
      <c r="AK225" s="113">
        <f>A228</f>
        <v>0</v>
      </c>
    </row>
    <row r="226" spans="1:37" x14ac:dyDescent="0.3">
      <c r="A226" s="265"/>
      <c r="B226" s="207">
        <v>2</v>
      </c>
      <c r="C226" s="38" t="str">
        <f>IF(A226&gt;0,IF(VLOOKUP(A226,seznam!$A$5:$C$132,3)&gt;0,VLOOKUP(A226,seznam!$A$5:$C$132,3),"------"),"------")</f>
        <v>------</v>
      </c>
      <c r="D226" s="197">
        <f>I224</f>
        <v>0</v>
      </c>
      <c r="E226" s="197" t="str">
        <f>H224</f>
        <v>:</v>
      </c>
      <c r="F226" s="199">
        <f>G224</f>
        <v>0</v>
      </c>
      <c r="G226" s="201"/>
      <c r="H226" s="202"/>
      <c r="I226" s="203"/>
      <c r="J226" s="195">
        <f>AE225</f>
        <v>0</v>
      </c>
      <c r="K226" s="197" t="str">
        <f>AF225</f>
        <v>:</v>
      </c>
      <c r="L226" s="199">
        <f>AG225</f>
        <v>0</v>
      </c>
      <c r="M226" s="195">
        <f>AE228</f>
        <v>0</v>
      </c>
      <c r="N226" s="197" t="str">
        <f>AF228</f>
        <v>:</v>
      </c>
      <c r="O226" s="213">
        <f>AG228</f>
        <v>0</v>
      </c>
      <c r="P226" s="215">
        <f>D226+J226+M226</f>
        <v>0</v>
      </c>
      <c r="Q226" s="197" t="s">
        <v>7</v>
      </c>
      <c r="R226" s="199">
        <f>F226+L226+O226</f>
        <v>0</v>
      </c>
      <c r="S226" s="209">
        <f>IF(D226&gt;F226,2,IF(AND(D226&lt;F226,E226=":"),1,0))+IF(J226&gt;L226,2,IF(AND(J226&lt;L226,K226=":"),1,0))+IF(M226&gt;O226,2,IF(AND(M226&lt;O226,N226=":"),1,0))</f>
        <v>0</v>
      </c>
      <c r="T226" s="211"/>
      <c r="V226" s="7">
        <v>3</v>
      </c>
      <c r="W226" s="11" t="str">
        <f>C231</f>
        <v>------</v>
      </c>
      <c r="X226" s="18" t="s">
        <v>10</v>
      </c>
      <c r="Y226" s="14" t="str">
        <f>C229</f>
        <v>------</v>
      </c>
      <c r="Z226" s="42"/>
      <c r="AA226" s="39"/>
      <c r="AB226" s="39"/>
      <c r="AC226" s="39"/>
      <c r="AD226" s="46"/>
      <c r="AE226" s="25">
        <f t="shared" si="42"/>
        <v>0</v>
      </c>
      <c r="AF226" s="26" t="s">
        <v>7</v>
      </c>
      <c r="AG226" s="27">
        <f t="shared" si="43"/>
        <v>0</v>
      </c>
      <c r="AJ226" s="113">
        <f>A230</f>
        <v>0</v>
      </c>
      <c r="AK226" s="113">
        <f>A228</f>
        <v>0</v>
      </c>
    </row>
    <row r="227" spans="1:37" x14ac:dyDescent="0.3">
      <c r="A227" s="265"/>
      <c r="B227" s="208"/>
      <c r="C227" s="35" t="str">
        <f>IF(A226&gt;0,IF(VLOOKUP(A226,seznam!$A$5:$C$132,2)&gt;0,VLOOKUP(A226,seznam!$A$5:$C$132,2),"------"),"------")</f>
        <v>------</v>
      </c>
      <c r="D227" s="198"/>
      <c r="E227" s="198"/>
      <c r="F227" s="200"/>
      <c r="G227" s="204"/>
      <c r="H227" s="205"/>
      <c r="I227" s="206"/>
      <c r="J227" s="196"/>
      <c r="K227" s="198"/>
      <c r="L227" s="200"/>
      <c r="M227" s="196"/>
      <c r="N227" s="198"/>
      <c r="O227" s="214"/>
      <c r="P227" s="236"/>
      <c r="Q227" s="234"/>
      <c r="R227" s="235"/>
      <c r="S227" s="210"/>
      <c r="T227" s="212"/>
      <c r="V227" s="7">
        <v>4</v>
      </c>
      <c r="W227" s="11" t="str">
        <f>C225</f>
        <v>------</v>
      </c>
      <c r="X227" s="17" t="s">
        <v>10</v>
      </c>
      <c r="Y227" s="14" t="str">
        <f>C227</f>
        <v>------</v>
      </c>
      <c r="Z227" s="42"/>
      <c r="AA227" s="39"/>
      <c r="AB227" s="39"/>
      <c r="AC227" s="39"/>
      <c r="AD227" s="46"/>
      <c r="AE227" s="25">
        <f t="shared" si="42"/>
        <v>0</v>
      </c>
      <c r="AF227" s="26" t="s">
        <v>7</v>
      </c>
      <c r="AG227" s="27">
        <f t="shared" si="43"/>
        <v>0</v>
      </c>
      <c r="AJ227" s="113">
        <f>A224</f>
        <v>0</v>
      </c>
      <c r="AK227" s="113">
        <f>A226</f>
        <v>0</v>
      </c>
    </row>
    <row r="228" spans="1:37" x14ac:dyDescent="0.3">
      <c r="A228" s="265"/>
      <c r="B228" s="207">
        <v>3</v>
      </c>
      <c r="C228" s="38" t="str">
        <f>IF(A228&gt;0,IF(VLOOKUP(A228,seznam!$A$5:$C$132,3)&gt;0,VLOOKUP(A228,seznam!$A$5:$C$132,3),"------"),"------")</f>
        <v>------</v>
      </c>
      <c r="D228" s="197">
        <f>L224</f>
        <v>0</v>
      </c>
      <c r="E228" s="197" t="str">
        <f>K224</f>
        <v>:</v>
      </c>
      <c r="F228" s="199">
        <f>J224</f>
        <v>0</v>
      </c>
      <c r="G228" s="195">
        <f>L226</f>
        <v>0</v>
      </c>
      <c r="H228" s="197" t="str">
        <f>K226</f>
        <v>:</v>
      </c>
      <c r="I228" s="199">
        <f>J226</f>
        <v>0</v>
      </c>
      <c r="J228" s="201"/>
      <c r="K228" s="202"/>
      <c r="L228" s="203"/>
      <c r="M228" s="195">
        <f>AG226</f>
        <v>0</v>
      </c>
      <c r="N228" s="197" t="str">
        <f>AF226</f>
        <v>:</v>
      </c>
      <c r="O228" s="213">
        <f>AE226</f>
        <v>0</v>
      </c>
      <c r="P228" s="215">
        <f>D228+G228+M228</f>
        <v>0</v>
      </c>
      <c r="Q228" s="197" t="s">
        <v>7</v>
      </c>
      <c r="R228" s="199">
        <f>F228+I228+O228</f>
        <v>0</v>
      </c>
      <c r="S228" s="209">
        <f>IF(D228&gt;F228,2,IF(AND(D228&lt;F228,E228=":"),1,0))+IF(G228&gt;I228,2,IF(AND(G228&lt;I228,H228=":"),1,0))+IF(M228&gt;O228,2,IF(AND(M228&lt;O228,N228=":"),1,0))</f>
        <v>0</v>
      </c>
      <c r="T228" s="211"/>
      <c r="V228" s="7">
        <v>5</v>
      </c>
      <c r="W228" s="11" t="str">
        <f>C227</f>
        <v>------</v>
      </c>
      <c r="X228" s="17" t="s">
        <v>10</v>
      </c>
      <c r="Y228" s="14" t="str">
        <f>C231</f>
        <v>------</v>
      </c>
      <c r="Z228" s="42"/>
      <c r="AA228" s="39"/>
      <c r="AB228" s="39"/>
      <c r="AC228" s="39"/>
      <c r="AD228" s="46"/>
      <c r="AE228" s="25">
        <f t="shared" si="42"/>
        <v>0</v>
      </c>
      <c r="AF228" s="26" t="s">
        <v>7</v>
      </c>
      <c r="AG228" s="27">
        <f t="shared" si="43"/>
        <v>0</v>
      </c>
      <c r="AJ228" s="113">
        <f>A226</f>
        <v>0</v>
      </c>
      <c r="AK228" s="113">
        <f>A230</f>
        <v>0</v>
      </c>
    </row>
    <row r="229" spans="1:37" ht="13.5" thickBot="1" x14ac:dyDescent="0.35">
      <c r="A229" s="265"/>
      <c r="B229" s="208"/>
      <c r="C229" s="35" t="str">
        <f>IF(A228&gt;0,IF(VLOOKUP(A228,seznam!$A$5:$C$132,2)&gt;0,VLOOKUP(A228,seznam!$A$5:$C$132,2),"------"),"------")</f>
        <v>------</v>
      </c>
      <c r="D229" s="198"/>
      <c r="E229" s="198"/>
      <c r="F229" s="200"/>
      <c r="G229" s="196"/>
      <c r="H229" s="198"/>
      <c r="I229" s="200"/>
      <c r="J229" s="204"/>
      <c r="K229" s="205"/>
      <c r="L229" s="206"/>
      <c r="M229" s="196"/>
      <c r="N229" s="198"/>
      <c r="O229" s="214"/>
      <c r="P229" s="216"/>
      <c r="Q229" s="198"/>
      <c r="R229" s="200"/>
      <c r="S229" s="210"/>
      <c r="T229" s="212"/>
      <c r="V229" s="8">
        <v>6</v>
      </c>
      <c r="W229" s="12" t="str">
        <f>C229</f>
        <v>------</v>
      </c>
      <c r="X229" s="19" t="s">
        <v>10</v>
      </c>
      <c r="Y229" s="15" t="str">
        <f>C225</f>
        <v>------</v>
      </c>
      <c r="Z229" s="43"/>
      <c r="AA229" s="44"/>
      <c r="AB229" s="44"/>
      <c r="AC229" s="44"/>
      <c r="AD229" s="47"/>
      <c r="AE229" s="28">
        <f t="shared" si="42"/>
        <v>0</v>
      </c>
      <c r="AF229" s="29" t="s">
        <v>7</v>
      </c>
      <c r="AG229" s="30">
        <f t="shared" si="43"/>
        <v>0</v>
      </c>
      <c r="AJ229" s="113">
        <f>A228</f>
        <v>0</v>
      </c>
      <c r="AK229" s="113">
        <f>A224</f>
        <v>0</v>
      </c>
    </row>
    <row r="230" spans="1:37" x14ac:dyDescent="0.3">
      <c r="A230" s="265"/>
      <c r="B230" s="207">
        <v>4</v>
      </c>
      <c r="C230" s="38" t="str">
        <f>IF(A230&gt;0,IF(VLOOKUP(A230,seznam!$A$5:$C$132,3)&gt;0,VLOOKUP(A230,seznam!$A$5:$C$132,3),"------"),"------")</f>
        <v>------</v>
      </c>
      <c r="D230" s="197">
        <f>O224</f>
        <v>0</v>
      </c>
      <c r="E230" s="197" t="str">
        <f>N224</f>
        <v>:</v>
      </c>
      <c r="F230" s="199">
        <f>M224</f>
        <v>0</v>
      </c>
      <c r="G230" s="195">
        <f>O226</f>
        <v>0</v>
      </c>
      <c r="H230" s="197" t="str">
        <f>N226</f>
        <v>:</v>
      </c>
      <c r="I230" s="199">
        <f>M226</f>
        <v>0</v>
      </c>
      <c r="J230" s="195">
        <f>O228</f>
        <v>0</v>
      </c>
      <c r="K230" s="197" t="str">
        <f>N228</f>
        <v>:</v>
      </c>
      <c r="L230" s="199">
        <f>M228</f>
        <v>0</v>
      </c>
      <c r="M230" s="201"/>
      <c r="N230" s="202"/>
      <c r="O230" s="223"/>
      <c r="P230" s="215">
        <f>D230+G230+J230</f>
        <v>0</v>
      </c>
      <c r="Q230" s="197" t="s">
        <v>7</v>
      </c>
      <c r="R230" s="199">
        <f>F230+I230+L230</f>
        <v>0</v>
      </c>
      <c r="S230" s="209">
        <f>IF(D230&gt;F230,2,IF(AND(D230&lt;F230,E230=":"),1,0))+IF(G230&gt;I230,2,IF(AND(G230&lt;I230,H230=":"),1,0))+IF(J230&gt;L230,2,IF(AND(J230&lt;L230,K230=":"),1,0))</f>
        <v>0</v>
      </c>
      <c r="T230" s="211"/>
    </row>
    <row r="231" spans="1:37" ht="13.5" thickBot="1" x14ac:dyDescent="0.35">
      <c r="A231" s="266"/>
      <c r="B231" s="220"/>
      <c r="C231" s="36" t="str">
        <f>IF(A230&gt;0,IF(VLOOKUP(A230,seznam!$A$5:$C$132,2)&gt;0,VLOOKUP(A230,seznam!$A$5:$C$132,2),"------"),"------")</f>
        <v>------</v>
      </c>
      <c r="D231" s="218"/>
      <c r="E231" s="218"/>
      <c r="F231" s="219"/>
      <c r="G231" s="217"/>
      <c r="H231" s="218"/>
      <c r="I231" s="219"/>
      <c r="J231" s="217"/>
      <c r="K231" s="218"/>
      <c r="L231" s="219"/>
      <c r="M231" s="224"/>
      <c r="N231" s="225"/>
      <c r="O231" s="226"/>
      <c r="P231" s="227"/>
      <c r="Q231" s="218"/>
      <c r="R231" s="219"/>
      <c r="S231" s="221"/>
      <c r="T231" s="222"/>
    </row>
    <row r="232" spans="1:37" ht="13.5" thickBot="1" x14ac:dyDescent="0.35"/>
    <row r="233" spans="1:37" ht="13.5" thickBot="1" x14ac:dyDescent="0.35">
      <c r="A233" s="90" t="s">
        <v>2</v>
      </c>
      <c r="B233" s="237" t="s">
        <v>47</v>
      </c>
      <c r="C233" s="238"/>
      <c r="D233" s="239">
        <v>1</v>
      </c>
      <c r="E233" s="240"/>
      <c r="F233" s="241"/>
      <c r="G233" s="242">
        <v>2</v>
      </c>
      <c r="H233" s="240"/>
      <c r="I233" s="241"/>
      <c r="J233" s="242">
        <v>3</v>
      </c>
      <c r="K233" s="240"/>
      <c r="L233" s="241"/>
      <c r="M233" s="242">
        <v>4</v>
      </c>
      <c r="N233" s="240"/>
      <c r="O233" s="243"/>
      <c r="P233" s="239" t="s">
        <v>4</v>
      </c>
      <c r="Q233" s="244"/>
      <c r="R233" s="245"/>
      <c r="S233" s="5" t="s">
        <v>5</v>
      </c>
      <c r="T233" s="4" t="s">
        <v>6</v>
      </c>
    </row>
    <row r="234" spans="1:37" x14ac:dyDescent="0.3">
      <c r="A234" s="264"/>
      <c r="B234" s="246">
        <v>1</v>
      </c>
      <c r="C234" s="37" t="str">
        <f>IF(A234&gt;0,IF(VLOOKUP(A234,seznam!$A$5:$C$132,3)&gt;0,VLOOKUP(A234,seznam!$A$5:$C$132,3),"------"),"------")</f>
        <v>------</v>
      </c>
      <c r="D234" s="247"/>
      <c r="E234" s="248"/>
      <c r="F234" s="249"/>
      <c r="G234" s="230">
        <f>AE237</f>
        <v>0</v>
      </c>
      <c r="H234" s="231" t="str">
        <f>AF237</f>
        <v>:</v>
      </c>
      <c r="I234" s="250">
        <f>AG237</f>
        <v>0</v>
      </c>
      <c r="J234" s="230">
        <f>AG239</f>
        <v>0</v>
      </c>
      <c r="K234" s="231" t="str">
        <f>AF239</f>
        <v>:</v>
      </c>
      <c r="L234" s="250">
        <f>AE239</f>
        <v>0</v>
      </c>
      <c r="M234" s="230">
        <f>AE234</f>
        <v>0</v>
      </c>
      <c r="N234" s="231" t="str">
        <f>AF234</f>
        <v>:</v>
      </c>
      <c r="O234" s="232">
        <f>AG234</f>
        <v>0</v>
      </c>
      <c r="P234" s="233">
        <f>G234+J234+M234</f>
        <v>0</v>
      </c>
      <c r="Q234" s="231" t="s">
        <v>7</v>
      </c>
      <c r="R234" s="250">
        <f>I234+L234+O234</f>
        <v>0</v>
      </c>
      <c r="S234" s="228">
        <f>IF(G234&gt;I234,2,IF(AND(G234&lt;I234,H234=":"),1,0))+IF(J234&gt;L234,2,IF(AND(J234&lt;L234,K234=":"),1,0))+IF(M234&gt;O234,2,IF(AND(M234&lt;O234,N234=":"),1,0))</f>
        <v>0</v>
      </c>
      <c r="T234" s="229"/>
      <c r="V234" s="6">
        <v>1</v>
      </c>
      <c r="W234" s="10" t="str">
        <f>C235</f>
        <v>------</v>
      </c>
      <c r="X234" s="16" t="s">
        <v>10</v>
      </c>
      <c r="Y234" s="13" t="str">
        <f>C241</f>
        <v>------</v>
      </c>
      <c r="Z234" s="40"/>
      <c r="AA234" s="41"/>
      <c r="AB234" s="41"/>
      <c r="AC234" s="41"/>
      <c r="AD234" s="45"/>
      <c r="AE234" s="22">
        <f t="shared" ref="AE234:AE239" si="44">IF(AND(LEN(Z234)&gt;0,MID(Z234,1,1)&lt;&gt;"-"),"1","0")+IF(AND(LEN(AA234)&gt;0,MID(AA234,1,1)&lt;&gt;"-"),"1","0")+IF(AND(LEN(AB234)&gt;0,MID(AB234,1,1)&lt;&gt;"-"),"1","0")+IF(AND(LEN(AC234)&gt;0,MID(AC234,1,1)&lt;&gt;"-"),"1","0")+IF(AND(LEN(AD234)&gt;0,MID(AD234,1,1)&lt;&gt;"-"),"1","0")</f>
        <v>0</v>
      </c>
      <c r="AF234" s="23" t="s">
        <v>7</v>
      </c>
      <c r="AG234" s="24">
        <f t="shared" ref="AG234:AG239" si="45">IF(AND(LEN(Z234)&gt;0,MID(Z234,1,1)="-"),"1","0")+IF(AND(LEN(AA234)&gt;0,MID(AA234,1,1)="-"),"1","0")+IF(AND(LEN(AB234)&gt;0,MID(AB234,1,1)="-"),"1","0")+IF(AND(LEN(AC234)&gt;0,MID(AC234,1,1)="-"),"1","0")+IF(AND(LEN(AD234)&gt;0,MID(AD234,1,1)="-"),"1","0")</f>
        <v>0</v>
      </c>
      <c r="AJ234" s="113">
        <f>A234</f>
        <v>0</v>
      </c>
      <c r="AK234" s="113">
        <f>A240</f>
        <v>0</v>
      </c>
    </row>
    <row r="235" spans="1:37" x14ac:dyDescent="0.3">
      <c r="A235" s="265"/>
      <c r="B235" s="208"/>
      <c r="C235" s="89" t="str">
        <f>IF(A234&gt;0,IF(VLOOKUP(A234,seznam!$A$5:$C$132,2)&gt;0,VLOOKUP(A234,seznam!$A$5:$C$132,2),"------"),"------")</f>
        <v>------</v>
      </c>
      <c r="D235" s="205"/>
      <c r="E235" s="205"/>
      <c r="F235" s="206"/>
      <c r="G235" s="196"/>
      <c r="H235" s="198"/>
      <c r="I235" s="200"/>
      <c r="J235" s="196"/>
      <c r="K235" s="198"/>
      <c r="L235" s="200"/>
      <c r="M235" s="196"/>
      <c r="N235" s="198"/>
      <c r="O235" s="214"/>
      <c r="P235" s="216"/>
      <c r="Q235" s="198"/>
      <c r="R235" s="200"/>
      <c r="S235" s="210"/>
      <c r="T235" s="212"/>
      <c r="V235" s="7">
        <v>2</v>
      </c>
      <c r="W235" s="11" t="str">
        <f>C237</f>
        <v>------</v>
      </c>
      <c r="X235" s="17" t="s">
        <v>10</v>
      </c>
      <c r="Y235" s="14" t="str">
        <f>C239</f>
        <v>------</v>
      </c>
      <c r="Z235" s="42"/>
      <c r="AA235" s="39"/>
      <c r="AB235" s="39"/>
      <c r="AC235" s="39"/>
      <c r="AD235" s="46"/>
      <c r="AE235" s="25">
        <f t="shared" si="44"/>
        <v>0</v>
      </c>
      <c r="AF235" s="26" t="s">
        <v>7</v>
      </c>
      <c r="AG235" s="27">
        <f t="shared" si="45"/>
        <v>0</v>
      </c>
      <c r="AJ235" s="113">
        <f>A236</f>
        <v>0</v>
      </c>
      <c r="AK235" s="113">
        <f>A238</f>
        <v>0</v>
      </c>
    </row>
    <row r="236" spans="1:37" x14ac:dyDescent="0.3">
      <c r="A236" s="265"/>
      <c r="B236" s="207">
        <v>2</v>
      </c>
      <c r="C236" s="38" t="str">
        <f>IF(A236&gt;0,IF(VLOOKUP(A236,seznam!$A$5:$C$132,3)&gt;0,VLOOKUP(A236,seznam!$A$5:$C$132,3),"------"),"------")</f>
        <v>------</v>
      </c>
      <c r="D236" s="197">
        <f>I234</f>
        <v>0</v>
      </c>
      <c r="E236" s="197" t="str">
        <f>H234</f>
        <v>:</v>
      </c>
      <c r="F236" s="199">
        <f>G234</f>
        <v>0</v>
      </c>
      <c r="G236" s="201"/>
      <c r="H236" s="202"/>
      <c r="I236" s="203"/>
      <c r="J236" s="195">
        <f>AE235</f>
        <v>0</v>
      </c>
      <c r="K236" s="197" t="str">
        <f>AF235</f>
        <v>:</v>
      </c>
      <c r="L236" s="199">
        <f>AG235</f>
        <v>0</v>
      </c>
      <c r="M236" s="195">
        <f>AE238</f>
        <v>0</v>
      </c>
      <c r="N236" s="197" t="str">
        <f>AF238</f>
        <v>:</v>
      </c>
      <c r="O236" s="213">
        <f>AG238</f>
        <v>0</v>
      </c>
      <c r="P236" s="215">
        <f>D236+J236+M236</f>
        <v>0</v>
      </c>
      <c r="Q236" s="197" t="s">
        <v>7</v>
      </c>
      <c r="R236" s="199">
        <f>F236+L236+O236</f>
        <v>0</v>
      </c>
      <c r="S236" s="209">
        <f>IF(D236&gt;F236,2,IF(AND(D236&lt;F236,E236=":"),1,0))+IF(J236&gt;L236,2,IF(AND(J236&lt;L236,K236=":"),1,0))+IF(M236&gt;O236,2,IF(AND(M236&lt;O236,N236=":"),1,0))</f>
        <v>0</v>
      </c>
      <c r="T236" s="211"/>
      <c r="V236" s="7">
        <v>3</v>
      </c>
      <c r="W236" s="11" t="str">
        <f>C241</f>
        <v>------</v>
      </c>
      <c r="X236" s="18" t="s">
        <v>10</v>
      </c>
      <c r="Y236" s="14" t="str">
        <f>C239</f>
        <v>------</v>
      </c>
      <c r="Z236" s="42"/>
      <c r="AA236" s="39"/>
      <c r="AB236" s="39"/>
      <c r="AC236" s="39"/>
      <c r="AD236" s="46"/>
      <c r="AE236" s="25">
        <f t="shared" si="44"/>
        <v>0</v>
      </c>
      <c r="AF236" s="26" t="s">
        <v>7</v>
      </c>
      <c r="AG236" s="27">
        <f t="shared" si="45"/>
        <v>0</v>
      </c>
      <c r="AJ236" s="113">
        <f>A240</f>
        <v>0</v>
      </c>
      <c r="AK236" s="113">
        <f>A238</f>
        <v>0</v>
      </c>
    </row>
    <row r="237" spans="1:37" x14ac:dyDescent="0.3">
      <c r="A237" s="265"/>
      <c r="B237" s="208"/>
      <c r="C237" s="35" t="str">
        <f>IF(A236&gt;0,IF(VLOOKUP(A236,seznam!$A$5:$C$132,2)&gt;0,VLOOKUP(A236,seznam!$A$5:$C$132,2),"------"),"------")</f>
        <v>------</v>
      </c>
      <c r="D237" s="198"/>
      <c r="E237" s="198"/>
      <c r="F237" s="200"/>
      <c r="G237" s="204"/>
      <c r="H237" s="205"/>
      <c r="I237" s="206"/>
      <c r="J237" s="196"/>
      <c r="K237" s="198"/>
      <c r="L237" s="200"/>
      <c r="M237" s="196"/>
      <c r="N237" s="198"/>
      <c r="O237" s="214"/>
      <c r="P237" s="236"/>
      <c r="Q237" s="234"/>
      <c r="R237" s="235"/>
      <c r="S237" s="210"/>
      <c r="T237" s="212"/>
      <c r="V237" s="7">
        <v>4</v>
      </c>
      <c r="W237" s="11" t="str">
        <f>C235</f>
        <v>------</v>
      </c>
      <c r="X237" s="17" t="s">
        <v>10</v>
      </c>
      <c r="Y237" s="14" t="str">
        <f>C237</f>
        <v>------</v>
      </c>
      <c r="Z237" s="42"/>
      <c r="AA237" s="39"/>
      <c r="AB237" s="39"/>
      <c r="AC237" s="39"/>
      <c r="AD237" s="46"/>
      <c r="AE237" s="25">
        <f t="shared" si="44"/>
        <v>0</v>
      </c>
      <c r="AF237" s="26" t="s">
        <v>7</v>
      </c>
      <c r="AG237" s="27">
        <f t="shared" si="45"/>
        <v>0</v>
      </c>
      <c r="AJ237" s="113">
        <f>A234</f>
        <v>0</v>
      </c>
      <c r="AK237" s="113">
        <f>A236</f>
        <v>0</v>
      </c>
    </row>
    <row r="238" spans="1:37" x14ac:dyDescent="0.3">
      <c r="A238" s="265"/>
      <c r="B238" s="207">
        <v>3</v>
      </c>
      <c r="C238" s="38" t="str">
        <f>IF(A238&gt;0,IF(VLOOKUP(A238,seznam!$A$5:$C$132,3)&gt;0,VLOOKUP(A238,seznam!$A$5:$C$132,3),"------"),"------")</f>
        <v>------</v>
      </c>
      <c r="D238" s="197">
        <f>L234</f>
        <v>0</v>
      </c>
      <c r="E238" s="197" t="str">
        <f>K234</f>
        <v>:</v>
      </c>
      <c r="F238" s="199">
        <f>J234</f>
        <v>0</v>
      </c>
      <c r="G238" s="195">
        <f>L236</f>
        <v>0</v>
      </c>
      <c r="H238" s="197" t="str">
        <f>K236</f>
        <v>:</v>
      </c>
      <c r="I238" s="199">
        <f>J236</f>
        <v>0</v>
      </c>
      <c r="J238" s="201"/>
      <c r="K238" s="202"/>
      <c r="L238" s="203"/>
      <c r="M238" s="195">
        <f>AG236</f>
        <v>0</v>
      </c>
      <c r="N238" s="197" t="str">
        <f>AF236</f>
        <v>:</v>
      </c>
      <c r="O238" s="213">
        <f>AE236</f>
        <v>0</v>
      </c>
      <c r="P238" s="215">
        <f>D238+G238+M238</f>
        <v>0</v>
      </c>
      <c r="Q238" s="197" t="s">
        <v>7</v>
      </c>
      <c r="R238" s="199">
        <f>F238+I238+O238</f>
        <v>0</v>
      </c>
      <c r="S238" s="209">
        <f>IF(D238&gt;F238,2,IF(AND(D238&lt;F238,E238=":"),1,0))+IF(G238&gt;I238,2,IF(AND(G238&lt;I238,H238=":"),1,0))+IF(M238&gt;O238,2,IF(AND(M238&lt;O238,N238=":"),1,0))</f>
        <v>0</v>
      </c>
      <c r="T238" s="211"/>
      <c r="V238" s="7">
        <v>5</v>
      </c>
      <c r="W238" s="11" t="str">
        <f>C237</f>
        <v>------</v>
      </c>
      <c r="X238" s="17" t="s">
        <v>10</v>
      </c>
      <c r="Y238" s="14" t="str">
        <f>C241</f>
        <v>------</v>
      </c>
      <c r="Z238" s="42"/>
      <c r="AA238" s="39"/>
      <c r="AB238" s="39"/>
      <c r="AC238" s="39"/>
      <c r="AD238" s="46"/>
      <c r="AE238" s="25">
        <f t="shared" si="44"/>
        <v>0</v>
      </c>
      <c r="AF238" s="26" t="s">
        <v>7</v>
      </c>
      <c r="AG238" s="27">
        <f t="shared" si="45"/>
        <v>0</v>
      </c>
      <c r="AJ238" s="113">
        <f>A236</f>
        <v>0</v>
      </c>
      <c r="AK238" s="113">
        <f>A240</f>
        <v>0</v>
      </c>
    </row>
    <row r="239" spans="1:37" ht="13.5" thickBot="1" x14ac:dyDescent="0.35">
      <c r="A239" s="265"/>
      <c r="B239" s="208"/>
      <c r="C239" s="35" t="str">
        <f>IF(A238&gt;0,IF(VLOOKUP(A238,seznam!$A$5:$C$132,2)&gt;0,VLOOKUP(A238,seznam!$A$5:$C$132,2),"------"),"------")</f>
        <v>------</v>
      </c>
      <c r="D239" s="198"/>
      <c r="E239" s="198"/>
      <c r="F239" s="200"/>
      <c r="G239" s="196"/>
      <c r="H239" s="198"/>
      <c r="I239" s="200"/>
      <c r="J239" s="204"/>
      <c r="K239" s="205"/>
      <c r="L239" s="206"/>
      <c r="M239" s="196"/>
      <c r="N239" s="198"/>
      <c r="O239" s="214"/>
      <c r="P239" s="216"/>
      <c r="Q239" s="198"/>
      <c r="R239" s="200"/>
      <c r="S239" s="210"/>
      <c r="T239" s="212"/>
      <c r="V239" s="8">
        <v>6</v>
      </c>
      <c r="W239" s="12" t="str">
        <f>C239</f>
        <v>------</v>
      </c>
      <c r="X239" s="19" t="s">
        <v>10</v>
      </c>
      <c r="Y239" s="15" t="str">
        <f>C235</f>
        <v>------</v>
      </c>
      <c r="Z239" s="43"/>
      <c r="AA239" s="44"/>
      <c r="AB239" s="44"/>
      <c r="AC239" s="44"/>
      <c r="AD239" s="47"/>
      <c r="AE239" s="28">
        <f t="shared" si="44"/>
        <v>0</v>
      </c>
      <c r="AF239" s="29" t="s">
        <v>7</v>
      </c>
      <c r="AG239" s="30">
        <f t="shared" si="45"/>
        <v>0</v>
      </c>
      <c r="AJ239" s="113">
        <f>A238</f>
        <v>0</v>
      </c>
      <c r="AK239" s="113">
        <f>A234</f>
        <v>0</v>
      </c>
    </row>
    <row r="240" spans="1:37" x14ac:dyDescent="0.3">
      <c r="A240" s="265"/>
      <c r="B240" s="207">
        <v>4</v>
      </c>
      <c r="C240" s="38" t="str">
        <f>IF(A240&gt;0,IF(VLOOKUP(A240,seznam!$A$5:$C$132,3)&gt;0,VLOOKUP(A240,seznam!$A$5:$C$132,3),"------"),"------")</f>
        <v>------</v>
      </c>
      <c r="D240" s="197">
        <f>O234</f>
        <v>0</v>
      </c>
      <c r="E240" s="197" t="str">
        <f>N234</f>
        <v>:</v>
      </c>
      <c r="F240" s="199">
        <f>M234</f>
        <v>0</v>
      </c>
      <c r="G240" s="195">
        <f>O236</f>
        <v>0</v>
      </c>
      <c r="H240" s="197" t="str">
        <f>N236</f>
        <v>:</v>
      </c>
      <c r="I240" s="199">
        <f>M236</f>
        <v>0</v>
      </c>
      <c r="J240" s="195">
        <f>O238</f>
        <v>0</v>
      </c>
      <c r="K240" s="197" t="str">
        <f>N238</f>
        <v>:</v>
      </c>
      <c r="L240" s="199">
        <f>M238</f>
        <v>0</v>
      </c>
      <c r="M240" s="201"/>
      <c r="N240" s="202"/>
      <c r="O240" s="223"/>
      <c r="P240" s="215">
        <f>D240+G240+J240</f>
        <v>0</v>
      </c>
      <c r="Q240" s="197" t="s">
        <v>7</v>
      </c>
      <c r="R240" s="199">
        <f>F240+I240+L240</f>
        <v>0</v>
      </c>
      <c r="S240" s="209">
        <f>IF(D240&gt;F240,2,IF(AND(D240&lt;F240,E240=":"),1,0))+IF(G240&gt;I240,2,IF(AND(G240&lt;I240,H240=":"),1,0))+IF(J240&gt;L240,2,IF(AND(J240&lt;L240,K240=":"),1,0))</f>
        <v>0</v>
      </c>
      <c r="T240" s="211"/>
    </row>
    <row r="241" spans="1:37" ht="13.5" thickBot="1" x14ac:dyDescent="0.35">
      <c r="A241" s="266"/>
      <c r="B241" s="220"/>
      <c r="C241" s="36" t="str">
        <f>IF(A240&gt;0,IF(VLOOKUP(A240,seznam!$A$5:$C$132,2)&gt;0,VLOOKUP(A240,seznam!$A$5:$C$132,2),"------"),"------")</f>
        <v>------</v>
      </c>
      <c r="D241" s="218"/>
      <c r="E241" s="218"/>
      <c r="F241" s="219"/>
      <c r="G241" s="217"/>
      <c r="H241" s="218"/>
      <c r="I241" s="219"/>
      <c r="J241" s="217"/>
      <c r="K241" s="218"/>
      <c r="L241" s="219"/>
      <c r="M241" s="224"/>
      <c r="N241" s="225"/>
      <c r="O241" s="226"/>
      <c r="P241" s="227"/>
      <c r="Q241" s="218"/>
      <c r="R241" s="219"/>
      <c r="S241" s="221"/>
      <c r="T241" s="222"/>
    </row>
    <row r="242" spans="1:37" ht="13.5" thickBot="1" x14ac:dyDescent="0.35"/>
    <row r="243" spans="1:37" ht="13.5" thickBot="1" x14ac:dyDescent="0.35">
      <c r="A243" s="90" t="s">
        <v>2</v>
      </c>
      <c r="B243" s="237" t="s">
        <v>49</v>
      </c>
      <c r="C243" s="238"/>
      <c r="D243" s="239">
        <v>1</v>
      </c>
      <c r="E243" s="240"/>
      <c r="F243" s="241"/>
      <c r="G243" s="242">
        <v>2</v>
      </c>
      <c r="H243" s="240"/>
      <c r="I243" s="241"/>
      <c r="J243" s="242">
        <v>3</v>
      </c>
      <c r="K243" s="240"/>
      <c r="L243" s="241"/>
      <c r="M243" s="242">
        <v>4</v>
      </c>
      <c r="N243" s="240"/>
      <c r="O243" s="243"/>
      <c r="P243" s="239" t="s">
        <v>4</v>
      </c>
      <c r="Q243" s="244"/>
      <c r="R243" s="245"/>
      <c r="S243" s="5" t="s">
        <v>5</v>
      </c>
      <c r="T243" s="4" t="s">
        <v>6</v>
      </c>
    </row>
    <row r="244" spans="1:37" x14ac:dyDescent="0.3">
      <c r="A244" s="264"/>
      <c r="B244" s="246">
        <v>1</v>
      </c>
      <c r="C244" s="37" t="str">
        <f>IF(A244&gt;0,IF(VLOOKUP(A244,seznam!$A$5:$C$132,3)&gt;0,VLOOKUP(A244,seznam!$A$5:$C$132,3),"------"),"------")</f>
        <v>------</v>
      </c>
      <c r="D244" s="247"/>
      <c r="E244" s="248"/>
      <c r="F244" s="249"/>
      <c r="G244" s="230">
        <f>AE247</f>
        <v>0</v>
      </c>
      <c r="H244" s="231" t="str">
        <f>AF247</f>
        <v>:</v>
      </c>
      <c r="I244" s="250">
        <f>AG247</f>
        <v>0</v>
      </c>
      <c r="J244" s="230">
        <f>AG249</f>
        <v>0</v>
      </c>
      <c r="K244" s="231" t="str">
        <f>AF249</f>
        <v>:</v>
      </c>
      <c r="L244" s="250">
        <f>AE249</f>
        <v>0</v>
      </c>
      <c r="M244" s="230">
        <f>AE244</f>
        <v>0</v>
      </c>
      <c r="N244" s="231" t="str">
        <f>AF244</f>
        <v>:</v>
      </c>
      <c r="O244" s="232">
        <f>AG244</f>
        <v>0</v>
      </c>
      <c r="P244" s="233">
        <f>G244+J244+M244</f>
        <v>0</v>
      </c>
      <c r="Q244" s="231" t="s">
        <v>7</v>
      </c>
      <c r="R244" s="250">
        <f>I244+L244+O244</f>
        <v>0</v>
      </c>
      <c r="S244" s="228">
        <f>IF(G244&gt;I244,2,IF(AND(G244&lt;I244,H244=":"),1,0))+IF(J244&gt;L244,2,IF(AND(J244&lt;L244,K244=":"),1,0))+IF(M244&gt;O244,2,IF(AND(M244&lt;O244,N244=":"),1,0))</f>
        <v>0</v>
      </c>
      <c r="T244" s="229"/>
      <c r="V244" s="6">
        <v>1</v>
      </c>
      <c r="W244" s="10" t="str">
        <f>C245</f>
        <v>------</v>
      </c>
      <c r="X244" s="16" t="s">
        <v>10</v>
      </c>
      <c r="Y244" s="13" t="str">
        <f>C251</f>
        <v>------</v>
      </c>
      <c r="Z244" s="40"/>
      <c r="AA244" s="41"/>
      <c r="AB244" s="41"/>
      <c r="AC244" s="41"/>
      <c r="AD244" s="45"/>
      <c r="AE244" s="22">
        <f t="shared" ref="AE244:AE249" si="46">IF(AND(LEN(Z244)&gt;0,MID(Z244,1,1)&lt;&gt;"-"),"1","0")+IF(AND(LEN(AA244)&gt;0,MID(AA244,1,1)&lt;&gt;"-"),"1","0")+IF(AND(LEN(AB244)&gt;0,MID(AB244,1,1)&lt;&gt;"-"),"1","0")+IF(AND(LEN(AC244)&gt;0,MID(AC244,1,1)&lt;&gt;"-"),"1","0")+IF(AND(LEN(AD244)&gt;0,MID(AD244,1,1)&lt;&gt;"-"),"1","0")</f>
        <v>0</v>
      </c>
      <c r="AF244" s="23" t="s">
        <v>7</v>
      </c>
      <c r="AG244" s="24">
        <f t="shared" ref="AG244:AG249" si="47">IF(AND(LEN(Z244)&gt;0,MID(Z244,1,1)="-"),"1","0")+IF(AND(LEN(AA244)&gt;0,MID(AA244,1,1)="-"),"1","0")+IF(AND(LEN(AB244)&gt;0,MID(AB244,1,1)="-"),"1","0")+IF(AND(LEN(AC244)&gt;0,MID(AC244,1,1)="-"),"1","0")+IF(AND(LEN(AD244)&gt;0,MID(AD244,1,1)="-"),"1","0")</f>
        <v>0</v>
      </c>
      <c r="AJ244" s="113">
        <f>A244</f>
        <v>0</v>
      </c>
      <c r="AK244" s="113">
        <f>A250</f>
        <v>0</v>
      </c>
    </row>
    <row r="245" spans="1:37" x14ac:dyDescent="0.3">
      <c r="A245" s="265"/>
      <c r="B245" s="208"/>
      <c r="C245" s="89" t="str">
        <f>IF(A244&gt;0,IF(VLOOKUP(A244,seznam!$A$5:$C$132,2)&gt;0,VLOOKUP(A244,seznam!$A$5:$C$132,2),"------"),"------")</f>
        <v>------</v>
      </c>
      <c r="D245" s="205"/>
      <c r="E245" s="205"/>
      <c r="F245" s="206"/>
      <c r="G245" s="196"/>
      <c r="H245" s="198"/>
      <c r="I245" s="200"/>
      <c r="J245" s="196"/>
      <c r="K245" s="198"/>
      <c r="L245" s="200"/>
      <c r="M245" s="196"/>
      <c r="N245" s="198"/>
      <c r="O245" s="214"/>
      <c r="P245" s="216"/>
      <c r="Q245" s="198"/>
      <c r="R245" s="200"/>
      <c r="S245" s="210"/>
      <c r="T245" s="212"/>
      <c r="V245" s="7">
        <v>2</v>
      </c>
      <c r="W245" s="11" t="str">
        <f>C247</f>
        <v>------</v>
      </c>
      <c r="X245" s="17" t="s">
        <v>10</v>
      </c>
      <c r="Y245" s="14" t="str">
        <f>C249</f>
        <v>------</v>
      </c>
      <c r="Z245" s="42"/>
      <c r="AA245" s="39"/>
      <c r="AB245" s="39"/>
      <c r="AC245" s="39"/>
      <c r="AD245" s="46"/>
      <c r="AE245" s="25">
        <f t="shared" si="46"/>
        <v>0</v>
      </c>
      <c r="AF245" s="26" t="s">
        <v>7</v>
      </c>
      <c r="AG245" s="27">
        <f t="shared" si="47"/>
        <v>0</v>
      </c>
      <c r="AJ245" s="113">
        <f>A246</f>
        <v>0</v>
      </c>
      <c r="AK245" s="113">
        <f>A248</f>
        <v>0</v>
      </c>
    </row>
    <row r="246" spans="1:37" x14ac:dyDescent="0.3">
      <c r="A246" s="265"/>
      <c r="B246" s="207">
        <v>2</v>
      </c>
      <c r="C246" s="38" t="str">
        <f>IF(A246&gt;0,IF(VLOOKUP(A246,seznam!$A$5:$C$132,3)&gt;0,VLOOKUP(A246,seznam!$A$5:$C$132,3),"------"),"------")</f>
        <v>------</v>
      </c>
      <c r="D246" s="197">
        <f>I244</f>
        <v>0</v>
      </c>
      <c r="E246" s="197" t="str">
        <f>H244</f>
        <v>:</v>
      </c>
      <c r="F246" s="199">
        <f>G244</f>
        <v>0</v>
      </c>
      <c r="G246" s="201"/>
      <c r="H246" s="202"/>
      <c r="I246" s="203"/>
      <c r="J246" s="195">
        <f>AE245</f>
        <v>0</v>
      </c>
      <c r="K246" s="197" t="str">
        <f>AF245</f>
        <v>:</v>
      </c>
      <c r="L246" s="199">
        <f>AG245</f>
        <v>0</v>
      </c>
      <c r="M246" s="195">
        <f>AE248</f>
        <v>0</v>
      </c>
      <c r="N246" s="197" t="str">
        <f>AF248</f>
        <v>:</v>
      </c>
      <c r="O246" s="213">
        <f>AG248</f>
        <v>0</v>
      </c>
      <c r="P246" s="215">
        <f>D246+J246+M246</f>
        <v>0</v>
      </c>
      <c r="Q246" s="197" t="s">
        <v>7</v>
      </c>
      <c r="R246" s="199">
        <f>F246+L246+O246</f>
        <v>0</v>
      </c>
      <c r="S246" s="209">
        <f>IF(D246&gt;F246,2,IF(AND(D246&lt;F246,E246=":"),1,0))+IF(J246&gt;L246,2,IF(AND(J246&lt;L246,K246=":"),1,0))+IF(M246&gt;O246,2,IF(AND(M246&lt;O246,N246=":"),1,0))</f>
        <v>0</v>
      </c>
      <c r="T246" s="211"/>
      <c r="V246" s="7">
        <v>3</v>
      </c>
      <c r="W246" s="11" t="str">
        <f>C251</f>
        <v>------</v>
      </c>
      <c r="X246" s="18" t="s">
        <v>10</v>
      </c>
      <c r="Y246" s="14" t="str">
        <f>C249</f>
        <v>------</v>
      </c>
      <c r="Z246" s="42"/>
      <c r="AA246" s="39"/>
      <c r="AB246" s="39"/>
      <c r="AC246" s="39"/>
      <c r="AD246" s="46"/>
      <c r="AE246" s="25">
        <f t="shared" si="46"/>
        <v>0</v>
      </c>
      <c r="AF246" s="26" t="s">
        <v>7</v>
      </c>
      <c r="AG246" s="27">
        <f t="shared" si="47"/>
        <v>0</v>
      </c>
      <c r="AJ246" s="113">
        <f>A250</f>
        <v>0</v>
      </c>
      <c r="AK246" s="113">
        <f>A248</f>
        <v>0</v>
      </c>
    </row>
    <row r="247" spans="1:37" x14ac:dyDescent="0.3">
      <c r="A247" s="265"/>
      <c r="B247" s="208"/>
      <c r="C247" s="35" t="str">
        <f>IF(A246&gt;0,IF(VLOOKUP(A246,seznam!$A$5:$C$132,2)&gt;0,VLOOKUP(A246,seznam!$A$5:$C$132,2),"------"),"------")</f>
        <v>------</v>
      </c>
      <c r="D247" s="198"/>
      <c r="E247" s="198"/>
      <c r="F247" s="200"/>
      <c r="G247" s="204"/>
      <c r="H247" s="205"/>
      <c r="I247" s="206"/>
      <c r="J247" s="196"/>
      <c r="K247" s="198"/>
      <c r="L247" s="200"/>
      <c r="M247" s="196"/>
      <c r="N247" s="198"/>
      <c r="O247" s="214"/>
      <c r="P247" s="236"/>
      <c r="Q247" s="234"/>
      <c r="R247" s="235"/>
      <c r="S247" s="210"/>
      <c r="T247" s="212"/>
      <c r="V247" s="7">
        <v>4</v>
      </c>
      <c r="W247" s="11" t="str">
        <f>C245</f>
        <v>------</v>
      </c>
      <c r="X247" s="17" t="s">
        <v>10</v>
      </c>
      <c r="Y247" s="14" t="str">
        <f>C247</f>
        <v>------</v>
      </c>
      <c r="Z247" s="42"/>
      <c r="AA247" s="39"/>
      <c r="AB247" s="39"/>
      <c r="AC247" s="39"/>
      <c r="AD247" s="46"/>
      <c r="AE247" s="25">
        <f t="shared" si="46"/>
        <v>0</v>
      </c>
      <c r="AF247" s="26" t="s">
        <v>7</v>
      </c>
      <c r="AG247" s="27">
        <f t="shared" si="47"/>
        <v>0</v>
      </c>
      <c r="AJ247" s="113">
        <f>A244</f>
        <v>0</v>
      </c>
      <c r="AK247" s="113">
        <f>A246</f>
        <v>0</v>
      </c>
    </row>
    <row r="248" spans="1:37" x14ac:dyDescent="0.3">
      <c r="A248" s="265"/>
      <c r="B248" s="207">
        <v>3</v>
      </c>
      <c r="C248" s="38" t="str">
        <f>IF(A248&gt;0,IF(VLOOKUP(A248,seznam!$A$5:$C$132,3)&gt;0,VLOOKUP(A248,seznam!$A$5:$C$132,3),"------"),"------")</f>
        <v>------</v>
      </c>
      <c r="D248" s="197">
        <f>L244</f>
        <v>0</v>
      </c>
      <c r="E248" s="197" t="str">
        <f>K244</f>
        <v>:</v>
      </c>
      <c r="F248" s="199">
        <f>J244</f>
        <v>0</v>
      </c>
      <c r="G248" s="195">
        <f>L246</f>
        <v>0</v>
      </c>
      <c r="H248" s="197" t="str">
        <f>K246</f>
        <v>:</v>
      </c>
      <c r="I248" s="199">
        <f>J246</f>
        <v>0</v>
      </c>
      <c r="J248" s="201"/>
      <c r="K248" s="202"/>
      <c r="L248" s="203"/>
      <c r="M248" s="195">
        <f>AG246</f>
        <v>0</v>
      </c>
      <c r="N248" s="197" t="str">
        <f>AF246</f>
        <v>:</v>
      </c>
      <c r="O248" s="213">
        <f>AE246</f>
        <v>0</v>
      </c>
      <c r="P248" s="215">
        <f>D248+G248+M248</f>
        <v>0</v>
      </c>
      <c r="Q248" s="197" t="s">
        <v>7</v>
      </c>
      <c r="R248" s="199">
        <f>F248+I248+O248</f>
        <v>0</v>
      </c>
      <c r="S248" s="209">
        <f>IF(D248&gt;F248,2,IF(AND(D248&lt;F248,E248=":"),1,0))+IF(G248&gt;I248,2,IF(AND(G248&lt;I248,H248=":"),1,0))+IF(M248&gt;O248,2,IF(AND(M248&lt;O248,N248=":"),1,0))</f>
        <v>0</v>
      </c>
      <c r="T248" s="211"/>
      <c r="V248" s="7">
        <v>5</v>
      </c>
      <c r="W248" s="11" t="str">
        <f>C247</f>
        <v>------</v>
      </c>
      <c r="X248" s="17" t="s">
        <v>10</v>
      </c>
      <c r="Y248" s="14" t="str">
        <f>C251</f>
        <v>------</v>
      </c>
      <c r="Z248" s="42"/>
      <c r="AA248" s="39"/>
      <c r="AB248" s="39"/>
      <c r="AC248" s="39"/>
      <c r="AD248" s="46"/>
      <c r="AE248" s="25">
        <f t="shared" si="46"/>
        <v>0</v>
      </c>
      <c r="AF248" s="26" t="s">
        <v>7</v>
      </c>
      <c r="AG248" s="27">
        <f t="shared" si="47"/>
        <v>0</v>
      </c>
      <c r="AJ248" s="113">
        <f>A246</f>
        <v>0</v>
      </c>
      <c r="AK248" s="113">
        <f>A250</f>
        <v>0</v>
      </c>
    </row>
    <row r="249" spans="1:37" ht="13.5" thickBot="1" x14ac:dyDescent="0.35">
      <c r="A249" s="265"/>
      <c r="B249" s="208"/>
      <c r="C249" s="35" t="str">
        <f>IF(A248&gt;0,IF(VLOOKUP(A248,seznam!$A$5:$C$132,2)&gt;0,VLOOKUP(A248,seznam!$A$5:$C$132,2),"------"),"------")</f>
        <v>------</v>
      </c>
      <c r="D249" s="198"/>
      <c r="E249" s="198"/>
      <c r="F249" s="200"/>
      <c r="G249" s="196"/>
      <c r="H249" s="198"/>
      <c r="I249" s="200"/>
      <c r="J249" s="204"/>
      <c r="K249" s="205"/>
      <c r="L249" s="206"/>
      <c r="M249" s="196"/>
      <c r="N249" s="198"/>
      <c r="O249" s="214"/>
      <c r="P249" s="216"/>
      <c r="Q249" s="198"/>
      <c r="R249" s="200"/>
      <c r="S249" s="210"/>
      <c r="T249" s="212"/>
      <c r="V249" s="8">
        <v>6</v>
      </c>
      <c r="W249" s="12" t="str">
        <f>C249</f>
        <v>------</v>
      </c>
      <c r="X249" s="19" t="s">
        <v>10</v>
      </c>
      <c r="Y249" s="15" t="str">
        <f>C245</f>
        <v>------</v>
      </c>
      <c r="Z249" s="43"/>
      <c r="AA249" s="44"/>
      <c r="AB249" s="44"/>
      <c r="AC249" s="44"/>
      <c r="AD249" s="47"/>
      <c r="AE249" s="28">
        <f t="shared" si="46"/>
        <v>0</v>
      </c>
      <c r="AF249" s="29" t="s">
        <v>7</v>
      </c>
      <c r="AG249" s="30">
        <f t="shared" si="47"/>
        <v>0</v>
      </c>
      <c r="AJ249" s="113">
        <f>A248</f>
        <v>0</v>
      </c>
      <c r="AK249" s="113">
        <f>A244</f>
        <v>0</v>
      </c>
    </row>
    <row r="250" spans="1:37" x14ac:dyDescent="0.3">
      <c r="A250" s="265"/>
      <c r="B250" s="207">
        <v>4</v>
      </c>
      <c r="C250" s="38" t="str">
        <f>IF(A250&gt;0,IF(VLOOKUP(A250,seznam!$A$5:$C$132,3)&gt;0,VLOOKUP(A250,seznam!$A$5:$C$132,3),"------"),"------")</f>
        <v>------</v>
      </c>
      <c r="D250" s="197">
        <f>O244</f>
        <v>0</v>
      </c>
      <c r="E250" s="197" t="str">
        <f>N244</f>
        <v>:</v>
      </c>
      <c r="F250" s="199">
        <f>M244</f>
        <v>0</v>
      </c>
      <c r="G250" s="195">
        <f>O246</f>
        <v>0</v>
      </c>
      <c r="H250" s="197" t="str">
        <f>N246</f>
        <v>:</v>
      </c>
      <c r="I250" s="199">
        <f>M246</f>
        <v>0</v>
      </c>
      <c r="J250" s="195">
        <f>O248</f>
        <v>0</v>
      </c>
      <c r="K250" s="197" t="str">
        <f>N248</f>
        <v>:</v>
      </c>
      <c r="L250" s="199">
        <f>M248</f>
        <v>0</v>
      </c>
      <c r="M250" s="201"/>
      <c r="N250" s="202"/>
      <c r="O250" s="223"/>
      <c r="P250" s="215">
        <f>D250+G250+J250</f>
        <v>0</v>
      </c>
      <c r="Q250" s="197" t="s">
        <v>7</v>
      </c>
      <c r="R250" s="199">
        <f>F250+I250+L250</f>
        <v>0</v>
      </c>
      <c r="S250" s="209">
        <f>IF(D250&gt;F250,2,IF(AND(D250&lt;F250,E250=":"),1,0))+IF(G250&gt;I250,2,IF(AND(G250&lt;I250,H250=":"),1,0))+IF(J250&gt;L250,2,IF(AND(J250&lt;L250,K250=":"),1,0))</f>
        <v>0</v>
      </c>
      <c r="T250" s="211"/>
    </row>
    <row r="251" spans="1:37" ht="13.5" thickBot="1" x14ac:dyDescent="0.35">
      <c r="A251" s="266"/>
      <c r="B251" s="220"/>
      <c r="C251" s="36" t="str">
        <f>IF(A250&gt;0,IF(VLOOKUP(A250,seznam!$A$5:$C$132,2)&gt;0,VLOOKUP(A250,seznam!$A$5:$C$132,2),"------"),"------")</f>
        <v>------</v>
      </c>
      <c r="D251" s="218"/>
      <c r="E251" s="218"/>
      <c r="F251" s="219"/>
      <c r="G251" s="217"/>
      <c r="H251" s="218"/>
      <c r="I251" s="219"/>
      <c r="J251" s="217"/>
      <c r="K251" s="218"/>
      <c r="L251" s="219"/>
      <c r="M251" s="224"/>
      <c r="N251" s="225"/>
      <c r="O251" s="226"/>
      <c r="P251" s="227"/>
      <c r="Q251" s="218"/>
      <c r="R251" s="219"/>
      <c r="S251" s="221"/>
      <c r="T251" s="222"/>
    </row>
    <row r="253" spans="1:37" ht="40" customHeight="1" x14ac:dyDescent="0.3">
      <c r="B253" s="251" t="e">
        <f ca="1">B85</f>
        <v>#NAME?</v>
      </c>
      <c r="C253" s="252"/>
      <c r="D253" s="252"/>
      <c r="E253" s="252"/>
      <c r="F253" s="252"/>
      <c r="G253" s="252"/>
      <c r="H253" s="252"/>
      <c r="I253" s="252"/>
      <c r="J253" s="252"/>
      <c r="K253" s="252"/>
      <c r="L253" s="252"/>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row>
    <row r="254" spans="1:37" ht="13.5" thickBot="1" x14ac:dyDescent="0.35"/>
    <row r="255" spans="1:37" ht="13.5" thickBot="1" x14ac:dyDescent="0.35">
      <c r="A255" s="90" t="s">
        <v>2</v>
      </c>
      <c r="B255" s="237" t="s">
        <v>50</v>
      </c>
      <c r="C255" s="238"/>
      <c r="D255" s="239">
        <v>1</v>
      </c>
      <c r="E255" s="240"/>
      <c r="F255" s="241"/>
      <c r="G255" s="242">
        <v>2</v>
      </c>
      <c r="H255" s="240"/>
      <c r="I255" s="241"/>
      <c r="J255" s="242">
        <v>3</v>
      </c>
      <c r="K255" s="240"/>
      <c r="L255" s="241"/>
      <c r="M255" s="242">
        <v>4</v>
      </c>
      <c r="N255" s="240"/>
      <c r="O255" s="243"/>
      <c r="P255" s="239" t="s">
        <v>4</v>
      </c>
      <c r="Q255" s="244"/>
      <c r="R255" s="245"/>
      <c r="S255" s="5" t="s">
        <v>5</v>
      </c>
      <c r="T255" s="4" t="s">
        <v>6</v>
      </c>
    </row>
    <row r="256" spans="1:37" x14ac:dyDescent="0.3">
      <c r="A256" s="264"/>
      <c r="B256" s="246">
        <v>1</v>
      </c>
      <c r="C256" s="37" t="str">
        <f>IF(A256&gt;0,IF(VLOOKUP(A256,seznam!$A$5:$C$132,3)&gt;0,VLOOKUP(A256,seznam!$A$5:$C$132,3),"------"),"------")</f>
        <v>------</v>
      </c>
      <c r="D256" s="247"/>
      <c r="E256" s="248"/>
      <c r="F256" s="249"/>
      <c r="G256" s="230">
        <f>AE259</f>
        <v>0</v>
      </c>
      <c r="H256" s="231" t="str">
        <f>AF259</f>
        <v>:</v>
      </c>
      <c r="I256" s="250">
        <f>AG259</f>
        <v>0</v>
      </c>
      <c r="J256" s="230">
        <f>AG261</f>
        <v>0</v>
      </c>
      <c r="K256" s="231" t="str">
        <f>AF261</f>
        <v>:</v>
      </c>
      <c r="L256" s="250">
        <f>AE261</f>
        <v>0</v>
      </c>
      <c r="M256" s="230">
        <f>AE256</f>
        <v>0</v>
      </c>
      <c r="N256" s="231" t="str">
        <f>AF256</f>
        <v>:</v>
      </c>
      <c r="O256" s="232">
        <f>AG256</f>
        <v>0</v>
      </c>
      <c r="P256" s="233">
        <f>G256+J256+M256</f>
        <v>0</v>
      </c>
      <c r="Q256" s="231" t="s">
        <v>7</v>
      </c>
      <c r="R256" s="250">
        <f>I256+L256+O256</f>
        <v>0</v>
      </c>
      <c r="S256" s="228">
        <f>IF(G256&gt;I256,2,IF(AND(G256&lt;I256,H256=":"),1,0))+IF(J256&gt;L256,2,IF(AND(J256&lt;L256,K256=":"),1,0))+IF(M256&gt;O256,2,IF(AND(M256&lt;O256,N256=":"),1,0))</f>
        <v>0</v>
      </c>
      <c r="T256" s="229"/>
      <c r="V256" s="6">
        <v>1</v>
      </c>
      <c r="W256" s="10" t="str">
        <f>C257</f>
        <v>------</v>
      </c>
      <c r="X256" s="16" t="s">
        <v>10</v>
      </c>
      <c r="Y256" s="13" t="str">
        <f>C263</f>
        <v>------</v>
      </c>
      <c r="Z256" s="40"/>
      <c r="AA256" s="41"/>
      <c r="AB256" s="41"/>
      <c r="AC256" s="41"/>
      <c r="AD256" s="45"/>
      <c r="AE256" s="22">
        <f t="shared" ref="AE256:AE261" si="48">IF(AND(LEN(Z256)&gt;0,MID(Z256,1,1)&lt;&gt;"-"),"1","0")+IF(AND(LEN(AA256)&gt;0,MID(AA256,1,1)&lt;&gt;"-"),"1","0")+IF(AND(LEN(AB256)&gt;0,MID(AB256,1,1)&lt;&gt;"-"),"1","0")+IF(AND(LEN(AC256)&gt;0,MID(AC256,1,1)&lt;&gt;"-"),"1","0")+IF(AND(LEN(AD256)&gt;0,MID(AD256,1,1)&lt;&gt;"-"),"1","0")</f>
        <v>0</v>
      </c>
      <c r="AF256" s="23" t="s">
        <v>7</v>
      </c>
      <c r="AG256" s="24">
        <f t="shared" ref="AG256:AG261" si="49">IF(AND(LEN(Z256)&gt;0,MID(Z256,1,1)="-"),"1","0")+IF(AND(LEN(AA256)&gt;0,MID(AA256,1,1)="-"),"1","0")+IF(AND(LEN(AB256)&gt;0,MID(AB256,1,1)="-"),"1","0")+IF(AND(LEN(AC256)&gt;0,MID(AC256,1,1)="-"),"1","0")+IF(AND(LEN(AD256)&gt;0,MID(AD256,1,1)="-"),"1","0")</f>
        <v>0</v>
      </c>
      <c r="AJ256" s="113">
        <f>A256</f>
        <v>0</v>
      </c>
      <c r="AK256" s="113">
        <f>A262</f>
        <v>0</v>
      </c>
    </row>
    <row r="257" spans="1:37" x14ac:dyDescent="0.3">
      <c r="A257" s="265"/>
      <c r="B257" s="208"/>
      <c r="C257" s="89" t="str">
        <f>IF(A256&gt;0,IF(VLOOKUP(A256,seznam!$A$5:$C$132,2)&gt;0,VLOOKUP(A256,seznam!$A$5:$C$132,2),"------"),"------")</f>
        <v>------</v>
      </c>
      <c r="D257" s="205"/>
      <c r="E257" s="205"/>
      <c r="F257" s="206"/>
      <c r="G257" s="196"/>
      <c r="H257" s="198"/>
      <c r="I257" s="200"/>
      <c r="J257" s="196"/>
      <c r="K257" s="198"/>
      <c r="L257" s="200"/>
      <c r="M257" s="196"/>
      <c r="N257" s="198"/>
      <c r="O257" s="214"/>
      <c r="P257" s="216"/>
      <c r="Q257" s="198"/>
      <c r="R257" s="200"/>
      <c r="S257" s="210"/>
      <c r="T257" s="212"/>
      <c r="V257" s="7">
        <v>2</v>
      </c>
      <c r="W257" s="11" t="str">
        <f>C259</f>
        <v>------</v>
      </c>
      <c r="X257" s="17" t="s">
        <v>10</v>
      </c>
      <c r="Y257" s="14" t="str">
        <f>C261</f>
        <v>------</v>
      </c>
      <c r="Z257" s="42"/>
      <c r="AA257" s="39"/>
      <c r="AB257" s="39"/>
      <c r="AC257" s="39"/>
      <c r="AD257" s="46"/>
      <c r="AE257" s="25">
        <f t="shared" si="48"/>
        <v>0</v>
      </c>
      <c r="AF257" s="26" t="s">
        <v>7</v>
      </c>
      <c r="AG257" s="27">
        <f t="shared" si="49"/>
        <v>0</v>
      </c>
      <c r="AJ257" s="113">
        <f>A258</f>
        <v>0</v>
      </c>
      <c r="AK257" s="113">
        <f>A260</f>
        <v>0</v>
      </c>
    </row>
    <row r="258" spans="1:37" x14ac:dyDescent="0.3">
      <c r="A258" s="265"/>
      <c r="B258" s="207">
        <v>2</v>
      </c>
      <c r="C258" s="38" t="str">
        <f>IF(A258&gt;0,IF(VLOOKUP(A258,seznam!$A$5:$C$132,3)&gt;0,VLOOKUP(A258,seznam!$A$5:$C$132,3),"------"),"------")</f>
        <v>------</v>
      </c>
      <c r="D258" s="197">
        <f>I256</f>
        <v>0</v>
      </c>
      <c r="E258" s="197" t="str">
        <f>H256</f>
        <v>:</v>
      </c>
      <c r="F258" s="199">
        <f>G256</f>
        <v>0</v>
      </c>
      <c r="G258" s="201"/>
      <c r="H258" s="202"/>
      <c r="I258" s="203"/>
      <c r="J258" s="195">
        <f>AE257</f>
        <v>0</v>
      </c>
      <c r="K258" s="197" t="str">
        <f>AF257</f>
        <v>:</v>
      </c>
      <c r="L258" s="199">
        <f>AG257</f>
        <v>0</v>
      </c>
      <c r="M258" s="195">
        <f>AE260</f>
        <v>0</v>
      </c>
      <c r="N258" s="197" t="str">
        <f>AF260</f>
        <v>:</v>
      </c>
      <c r="O258" s="213">
        <f>AG260</f>
        <v>0</v>
      </c>
      <c r="P258" s="215">
        <f>D258+J258+M258</f>
        <v>0</v>
      </c>
      <c r="Q258" s="197" t="s">
        <v>7</v>
      </c>
      <c r="R258" s="199">
        <f>F258+L258+O258</f>
        <v>0</v>
      </c>
      <c r="S258" s="209">
        <f>IF(D258&gt;F258,2,IF(AND(D258&lt;F258,E258=":"),1,0))+IF(J258&gt;L258,2,IF(AND(J258&lt;L258,K258=":"),1,0))+IF(M258&gt;O258,2,IF(AND(M258&lt;O258,N258=":"),1,0))</f>
        <v>0</v>
      </c>
      <c r="T258" s="211"/>
      <c r="V258" s="7">
        <v>3</v>
      </c>
      <c r="W258" s="11" t="str">
        <f>C263</f>
        <v>------</v>
      </c>
      <c r="X258" s="18" t="s">
        <v>10</v>
      </c>
      <c r="Y258" s="14" t="str">
        <f>C261</f>
        <v>------</v>
      </c>
      <c r="Z258" s="42"/>
      <c r="AA258" s="39"/>
      <c r="AB258" s="39"/>
      <c r="AC258" s="39"/>
      <c r="AD258" s="46"/>
      <c r="AE258" s="25">
        <f t="shared" si="48"/>
        <v>0</v>
      </c>
      <c r="AF258" s="26" t="s">
        <v>7</v>
      </c>
      <c r="AG258" s="27">
        <f t="shared" si="49"/>
        <v>0</v>
      </c>
      <c r="AJ258" s="113">
        <f>A262</f>
        <v>0</v>
      </c>
      <c r="AK258" s="113">
        <f>A260</f>
        <v>0</v>
      </c>
    </row>
    <row r="259" spans="1:37" x14ac:dyDescent="0.3">
      <c r="A259" s="265"/>
      <c r="B259" s="208"/>
      <c r="C259" s="35" t="str">
        <f>IF(A258&gt;0,IF(VLOOKUP(A258,seznam!$A$5:$C$132,2)&gt;0,VLOOKUP(A258,seznam!$A$5:$C$132,2),"------"),"------")</f>
        <v>------</v>
      </c>
      <c r="D259" s="198"/>
      <c r="E259" s="198"/>
      <c r="F259" s="200"/>
      <c r="G259" s="204"/>
      <c r="H259" s="205"/>
      <c r="I259" s="206"/>
      <c r="J259" s="196"/>
      <c r="K259" s="198"/>
      <c r="L259" s="200"/>
      <c r="M259" s="196"/>
      <c r="N259" s="198"/>
      <c r="O259" s="214"/>
      <c r="P259" s="236"/>
      <c r="Q259" s="234"/>
      <c r="R259" s="235"/>
      <c r="S259" s="210"/>
      <c r="T259" s="212"/>
      <c r="V259" s="7">
        <v>4</v>
      </c>
      <c r="W259" s="11" t="str">
        <f>C257</f>
        <v>------</v>
      </c>
      <c r="X259" s="17" t="s">
        <v>10</v>
      </c>
      <c r="Y259" s="14" t="str">
        <f>C259</f>
        <v>------</v>
      </c>
      <c r="Z259" s="42"/>
      <c r="AA259" s="39"/>
      <c r="AB259" s="39"/>
      <c r="AC259" s="39"/>
      <c r="AD259" s="46"/>
      <c r="AE259" s="25">
        <f t="shared" si="48"/>
        <v>0</v>
      </c>
      <c r="AF259" s="26" t="s">
        <v>7</v>
      </c>
      <c r="AG259" s="27">
        <f t="shared" si="49"/>
        <v>0</v>
      </c>
      <c r="AJ259" s="113">
        <f>A256</f>
        <v>0</v>
      </c>
      <c r="AK259" s="113">
        <f>A258</f>
        <v>0</v>
      </c>
    </row>
    <row r="260" spans="1:37" x14ac:dyDescent="0.3">
      <c r="A260" s="265"/>
      <c r="B260" s="207">
        <v>3</v>
      </c>
      <c r="C260" s="38" t="str">
        <f>IF(A260&gt;0,IF(VLOOKUP(A260,seznam!$A$5:$C$132,3)&gt;0,VLOOKUP(A260,seznam!$A$5:$C$132,3),"------"),"------")</f>
        <v>------</v>
      </c>
      <c r="D260" s="197">
        <f>L256</f>
        <v>0</v>
      </c>
      <c r="E260" s="197" t="str">
        <f>K256</f>
        <v>:</v>
      </c>
      <c r="F260" s="199">
        <f>J256</f>
        <v>0</v>
      </c>
      <c r="G260" s="195">
        <f>L258</f>
        <v>0</v>
      </c>
      <c r="H260" s="197" t="str">
        <f>K258</f>
        <v>:</v>
      </c>
      <c r="I260" s="199">
        <f>J258</f>
        <v>0</v>
      </c>
      <c r="J260" s="201"/>
      <c r="K260" s="202"/>
      <c r="L260" s="203"/>
      <c r="M260" s="195">
        <f>AG258</f>
        <v>0</v>
      </c>
      <c r="N260" s="197" t="str">
        <f>AF258</f>
        <v>:</v>
      </c>
      <c r="O260" s="213">
        <f>AE258</f>
        <v>0</v>
      </c>
      <c r="P260" s="215">
        <f>D260+G260+M260</f>
        <v>0</v>
      </c>
      <c r="Q260" s="197" t="s">
        <v>7</v>
      </c>
      <c r="R260" s="199">
        <f>F260+I260+O260</f>
        <v>0</v>
      </c>
      <c r="S260" s="209">
        <f>IF(D260&gt;F260,2,IF(AND(D260&lt;F260,E260=":"),1,0))+IF(G260&gt;I260,2,IF(AND(G260&lt;I260,H260=":"),1,0))+IF(M260&gt;O260,2,IF(AND(M260&lt;O260,N260=":"),1,0))</f>
        <v>0</v>
      </c>
      <c r="T260" s="211"/>
      <c r="V260" s="7">
        <v>5</v>
      </c>
      <c r="W260" s="11" t="str">
        <f>C259</f>
        <v>------</v>
      </c>
      <c r="X260" s="17" t="s">
        <v>10</v>
      </c>
      <c r="Y260" s="14" t="str">
        <f>C263</f>
        <v>------</v>
      </c>
      <c r="Z260" s="42"/>
      <c r="AA260" s="39"/>
      <c r="AB260" s="39"/>
      <c r="AC260" s="39"/>
      <c r="AD260" s="46"/>
      <c r="AE260" s="25">
        <f t="shared" si="48"/>
        <v>0</v>
      </c>
      <c r="AF260" s="26" t="s">
        <v>7</v>
      </c>
      <c r="AG260" s="27">
        <f t="shared" si="49"/>
        <v>0</v>
      </c>
      <c r="AJ260" s="113">
        <f>A258</f>
        <v>0</v>
      </c>
      <c r="AK260" s="113">
        <f>A262</f>
        <v>0</v>
      </c>
    </row>
    <row r="261" spans="1:37" ht="13.5" thickBot="1" x14ac:dyDescent="0.35">
      <c r="A261" s="265"/>
      <c r="B261" s="208"/>
      <c r="C261" s="35" t="str">
        <f>IF(A260&gt;0,IF(VLOOKUP(A260,seznam!$A$5:$C$132,2)&gt;0,VLOOKUP(A260,seznam!$A$5:$C$132,2),"------"),"------")</f>
        <v>------</v>
      </c>
      <c r="D261" s="198"/>
      <c r="E261" s="198"/>
      <c r="F261" s="200"/>
      <c r="G261" s="196"/>
      <c r="H261" s="198"/>
      <c r="I261" s="200"/>
      <c r="J261" s="204"/>
      <c r="K261" s="205"/>
      <c r="L261" s="206"/>
      <c r="M261" s="196"/>
      <c r="N261" s="198"/>
      <c r="O261" s="214"/>
      <c r="P261" s="216"/>
      <c r="Q261" s="198"/>
      <c r="R261" s="200"/>
      <c r="S261" s="210"/>
      <c r="T261" s="212"/>
      <c r="V261" s="8">
        <v>6</v>
      </c>
      <c r="W261" s="12" t="str">
        <f>C261</f>
        <v>------</v>
      </c>
      <c r="X261" s="19" t="s">
        <v>10</v>
      </c>
      <c r="Y261" s="15" t="str">
        <f>C257</f>
        <v>------</v>
      </c>
      <c r="Z261" s="43"/>
      <c r="AA261" s="44"/>
      <c r="AB261" s="44"/>
      <c r="AC261" s="44"/>
      <c r="AD261" s="47"/>
      <c r="AE261" s="28">
        <f t="shared" si="48"/>
        <v>0</v>
      </c>
      <c r="AF261" s="29" t="s">
        <v>7</v>
      </c>
      <c r="AG261" s="30">
        <f t="shared" si="49"/>
        <v>0</v>
      </c>
      <c r="AJ261" s="113">
        <f>A260</f>
        <v>0</v>
      </c>
      <c r="AK261" s="113">
        <f>A256</f>
        <v>0</v>
      </c>
    </row>
    <row r="262" spans="1:37" x14ac:dyDescent="0.3">
      <c r="A262" s="265"/>
      <c r="B262" s="207">
        <v>4</v>
      </c>
      <c r="C262" s="38" t="str">
        <f>IF(A262&gt;0,IF(VLOOKUP(A262,seznam!$A$5:$C$132,3)&gt;0,VLOOKUP(A262,seznam!$A$5:$C$132,3),"------"),"------")</f>
        <v>------</v>
      </c>
      <c r="D262" s="197">
        <f>O256</f>
        <v>0</v>
      </c>
      <c r="E262" s="197" t="str">
        <f>N256</f>
        <v>:</v>
      </c>
      <c r="F262" s="199">
        <f>M256</f>
        <v>0</v>
      </c>
      <c r="G262" s="195">
        <f>O258</f>
        <v>0</v>
      </c>
      <c r="H262" s="197" t="str">
        <f>N258</f>
        <v>:</v>
      </c>
      <c r="I262" s="199">
        <f>M258</f>
        <v>0</v>
      </c>
      <c r="J262" s="195">
        <f>O260</f>
        <v>0</v>
      </c>
      <c r="K262" s="197" t="str">
        <f>N260</f>
        <v>:</v>
      </c>
      <c r="L262" s="199">
        <f>M260</f>
        <v>0</v>
      </c>
      <c r="M262" s="201"/>
      <c r="N262" s="202"/>
      <c r="O262" s="223"/>
      <c r="P262" s="215">
        <f>D262+G262+J262</f>
        <v>0</v>
      </c>
      <c r="Q262" s="197" t="s">
        <v>7</v>
      </c>
      <c r="R262" s="199">
        <f>F262+I262+L262</f>
        <v>0</v>
      </c>
      <c r="S262" s="209">
        <f>IF(D262&gt;F262,2,IF(AND(D262&lt;F262,E262=":"),1,0))+IF(G262&gt;I262,2,IF(AND(G262&lt;I262,H262=":"),1,0))+IF(J262&gt;L262,2,IF(AND(J262&lt;L262,K262=":"),1,0))</f>
        <v>0</v>
      </c>
      <c r="T262" s="211"/>
    </row>
    <row r="263" spans="1:37" ht="13.5" thickBot="1" x14ac:dyDescent="0.35">
      <c r="A263" s="266"/>
      <c r="B263" s="220"/>
      <c r="C263" s="36" t="str">
        <f>IF(A262&gt;0,IF(VLOOKUP(A262,seznam!$A$5:$C$132,2)&gt;0,VLOOKUP(A262,seznam!$A$5:$C$132,2),"------"),"------")</f>
        <v>------</v>
      </c>
      <c r="D263" s="218"/>
      <c r="E263" s="218"/>
      <c r="F263" s="219"/>
      <c r="G263" s="217"/>
      <c r="H263" s="218"/>
      <c r="I263" s="219"/>
      <c r="J263" s="217"/>
      <c r="K263" s="218"/>
      <c r="L263" s="219"/>
      <c r="M263" s="224"/>
      <c r="N263" s="225"/>
      <c r="O263" s="226"/>
      <c r="P263" s="227"/>
      <c r="Q263" s="218"/>
      <c r="R263" s="219"/>
      <c r="S263" s="221"/>
      <c r="T263" s="222"/>
    </row>
    <row r="264" spans="1:37" ht="13.5" thickBot="1" x14ac:dyDescent="0.35"/>
    <row r="265" spans="1:37" ht="13.5" thickBot="1" x14ac:dyDescent="0.35">
      <c r="A265" s="90" t="s">
        <v>2</v>
      </c>
      <c r="B265" s="237" t="s">
        <v>51</v>
      </c>
      <c r="C265" s="238"/>
      <c r="D265" s="239">
        <v>1</v>
      </c>
      <c r="E265" s="240"/>
      <c r="F265" s="241"/>
      <c r="G265" s="242">
        <v>2</v>
      </c>
      <c r="H265" s="240"/>
      <c r="I265" s="241"/>
      <c r="J265" s="242">
        <v>3</v>
      </c>
      <c r="K265" s="240"/>
      <c r="L265" s="241"/>
      <c r="M265" s="242">
        <v>4</v>
      </c>
      <c r="N265" s="240"/>
      <c r="O265" s="243"/>
      <c r="P265" s="239" t="s">
        <v>4</v>
      </c>
      <c r="Q265" s="244"/>
      <c r="R265" s="245"/>
      <c r="S265" s="5" t="s">
        <v>5</v>
      </c>
      <c r="T265" s="4" t="s">
        <v>6</v>
      </c>
    </row>
    <row r="266" spans="1:37" x14ac:dyDescent="0.3">
      <c r="A266" s="264"/>
      <c r="B266" s="246">
        <v>1</v>
      </c>
      <c r="C266" s="37" t="str">
        <f>IF(A266&gt;0,IF(VLOOKUP(A266,seznam!$A$5:$C$132,3)&gt;0,VLOOKUP(A266,seznam!$A$5:$C$132,3),"------"),"------")</f>
        <v>------</v>
      </c>
      <c r="D266" s="247"/>
      <c r="E266" s="248"/>
      <c r="F266" s="249"/>
      <c r="G266" s="230">
        <f>AE269</f>
        <v>0</v>
      </c>
      <c r="H266" s="231" t="str">
        <f>AF269</f>
        <v>:</v>
      </c>
      <c r="I266" s="250">
        <f>AG269</f>
        <v>0</v>
      </c>
      <c r="J266" s="230">
        <f>AG271</f>
        <v>0</v>
      </c>
      <c r="K266" s="231" t="str">
        <f>AF271</f>
        <v>:</v>
      </c>
      <c r="L266" s="250">
        <f>AE271</f>
        <v>0</v>
      </c>
      <c r="M266" s="230">
        <f>AE266</f>
        <v>0</v>
      </c>
      <c r="N266" s="231" t="str">
        <f>AF266</f>
        <v>:</v>
      </c>
      <c r="O266" s="232">
        <f>AG266</f>
        <v>0</v>
      </c>
      <c r="P266" s="233">
        <f>G266+J266+M266</f>
        <v>0</v>
      </c>
      <c r="Q266" s="231" t="s">
        <v>7</v>
      </c>
      <c r="R266" s="250">
        <f>I266+L266+O266</f>
        <v>0</v>
      </c>
      <c r="S266" s="228">
        <f>IF(G266&gt;I266,2,IF(AND(G266&lt;I266,H266=":"),1,0))+IF(J266&gt;L266,2,IF(AND(J266&lt;L266,K266=":"),1,0))+IF(M266&gt;O266,2,IF(AND(M266&lt;O266,N266=":"),1,0))</f>
        <v>0</v>
      </c>
      <c r="T266" s="229"/>
      <c r="V266" s="6">
        <v>1</v>
      </c>
      <c r="W266" s="10" t="str">
        <f>C267</f>
        <v>------</v>
      </c>
      <c r="X266" s="16" t="s">
        <v>10</v>
      </c>
      <c r="Y266" s="13" t="str">
        <f>C273</f>
        <v>------</v>
      </c>
      <c r="Z266" s="40"/>
      <c r="AA266" s="41"/>
      <c r="AB266" s="41"/>
      <c r="AC266" s="41"/>
      <c r="AD266" s="45"/>
      <c r="AE266" s="22">
        <f t="shared" ref="AE266:AE271" si="50">IF(AND(LEN(Z266)&gt;0,MID(Z266,1,1)&lt;&gt;"-"),"1","0")+IF(AND(LEN(AA266)&gt;0,MID(AA266,1,1)&lt;&gt;"-"),"1","0")+IF(AND(LEN(AB266)&gt;0,MID(AB266,1,1)&lt;&gt;"-"),"1","0")+IF(AND(LEN(AC266)&gt;0,MID(AC266,1,1)&lt;&gt;"-"),"1","0")+IF(AND(LEN(AD266)&gt;0,MID(AD266,1,1)&lt;&gt;"-"),"1","0")</f>
        <v>0</v>
      </c>
      <c r="AF266" s="23" t="s">
        <v>7</v>
      </c>
      <c r="AG266" s="24">
        <f t="shared" ref="AG266:AG271" si="51">IF(AND(LEN(Z266)&gt;0,MID(Z266,1,1)="-"),"1","0")+IF(AND(LEN(AA266)&gt;0,MID(AA266,1,1)="-"),"1","0")+IF(AND(LEN(AB266)&gt;0,MID(AB266,1,1)="-"),"1","0")+IF(AND(LEN(AC266)&gt;0,MID(AC266,1,1)="-"),"1","0")+IF(AND(LEN(AD266)&gt;0,MID(AD266,1,1)="-"),"1","0")</f>
        <v>0</v>
      </c>
      <c r="AJ266" s="113">
        <f>A266</f>
        <v>0</v>
      </c>
      <c r="AK266" s="113">
        <f>A272</f>
        <v>0</v>
      </c>
    </row>
    <row r="267" spans="1:37" x14ac:dyDescent="0.3">
      <c r="A267" s="265"/>
      <c r="B267" s="208"/>
      <c r="C267" s="89" t="str">
        <f>IF(A266&gt;0,IF(VLOOKUP(A266,seznam!$A$5:$C$132,2)&gt;0,VLOOKUP(A266,seznam!$A$5:$C$132,2),"------"),"------")</f>
        <v>------</v>
      </c>
      <c r="D267" s="205"/>
      <c r="E267" s="205"/>
      <c r="F267" s="206"/>
      <c r="G267" s="196"/>
      <c r="H267" s="198"/>
      <c r="I267" s="200"/>
      <c r="J267" s="196"/>
      <c r="K267" s="198"/>
      <c r="L267" s="200"/>
      <c r="M267" s="196"/>
      <c r="N267" s="198"/>
      <c r="O267" s="214"/>
      <c r="P267" s="216"/>
      <c r="Q267" s="198"/>
      <c r="R267" s="200"/>
      <c r="S267" s="210"/>
      <c r="T267" s="212"/>
      <c r="V267" s="7">
        <v>2</v>
      </c>
      <c r="W267" s="11" t="str">
        <f>C269</f>
        <v>------</v>
      </c>
      <c r="X267" s="17" t="s">
        <v>10</v>
      </c>
      <c r="Y267" s="14" t="str">
        <f>C271</f>
        <v>------</v>
      </c>
      <c r="Z267" s="42"/>
      <c r="AA267" s="39"/>
      <c r="AB267" s="39"/>
      <c r="AC267" s="39"/>
      <c r="AD267" s="46"/>
      <c r="AE267" s="25">
        <f t="shared" si="50"/>
        <v>0</v>
      </c>
      <c r="AF267" s="26" t="s">
        <v>7</v>
      </c>
      <c r="AG267" s="27">
        <f t="shared" si="51"/>
        <v>0</v>
      </c>
      <c r="AJ267" s="113">
        <f>A268</f>
        <v>0</v>
      </c>
      <c r="AK267" s="113">
        <f>A270</f>
        <v>0</v>
      </c>
    </row>
    <row r="268" spans="1:37" x14ac:dyDescent="0.3">
      <c r="A268" s="265"/>
      <c r="B268" s="207">
        <v>2</v>
      </c>
      <c r="C268" s="38" t="str">
        <f>IF(A268&gt;0,IF(VLOOKUP(A268,seznam!$A$5:$C$132,3)&gt;0,VLOOKUP(A268,seznam!$A$5:$C$132,3),"------"),"------")</f>
        <v>------</v>
      </c>
      <c r="D268" s="197">
        <f>I266</f>
        <v>0</v>
      </c>
      <c r="E268" s="197" t="str">
        <f>H266</f>
        <v>:</v>
      </c>
      <c r="F268" s="199">
        <f>G266</f>
        <v>0</v>
      </c>
      <c r="G268" s="201"/>
      <c r="H268" s="202"/>
      <c r="I268" s="203"/>
      <c r="J268" s="195">
        <f>AE267</f>
        <v>0</v>
      </c>
      <c r="K268" s="197" t="str">
        <f>AF267</f>
        <v>:</v>
      </c>
      <c r="L268" s="199">
        <f>AG267</f>
        <v>0</v>
      </c>
      <c r="M268" s="195">
        <f>AE270</f>
        <v>0</v>
      </c>
      <c r="N268" s="197" t="str">
        <f>AF270</f>
        <v>:</v>
      </c>
      <c r="O268" s="213">
        <f>AG270</f>
        <v>0</v>
      </c>
      <c r="P268" s="215">
        <f>D268+J268+M268</f>
        <v>0</v>
      </c>
      <c r="Q268" s="197" t="s">
        <v>7</v>
      </c>
      <c r="R268" s="199">
        <f>F268+L268+O268</f>
        <v>0</v>
      </c>
      <c r="S268" s="209">
        <f>IF(D268&gt;F268,2,IF(AND(D268&lt;F268,E268=":"),1,0))+IF(J268&gt;L268,2,IF(AND(J268&lt;L268,K268=":"),1,0))+IF(M268&gt;O268,2,IF(AND(M268&lt;O268,N268=":"),1,0))</f>
        <v>0</v>
      </c>
      <c r="T268" s="211"/>
      <c r="V268" s="7">
        <v>3</v>
      </c>
      <c r="W268" s="11" t="str">
        <f>C273</f>
        <v>------</v>
      </c>
      <c r="X268" s="18" t="s">
        <v>10</v>
      </c>
      <c r="Y268" s="14" t="str">
        <f>C271</f>
        <v>------</v>
      </c>
      <c r="Z268" s="42"/>
      <c r="AA268" s="39"/>
      <c r="AB268" s="39"/>
      <c r="AC268" s="39"/>
      <c r="AD268" s="46"/>
      <c r="AE268" s="25">
        <f t="shared" si="50"/>
        <v>0</v>
      </c>
      <c r="AF268" s="26" t="s">
        <v>7</v>
      </c>
      <c r="AG268" s="27">
        <f t="shared" si="51"/>
        <v>0</v>
      </c>
      <c r="AJ268" s="113">
        <f>A272</f>
        <v>0</v>
      </c>
      <c r="AK268" s="113">
        <f>A270</f>
        <v>0</v>
      </c>
    </row>
    <row r="269" spans="1:37" x14ac:dyDescent="0.3">
      <c r="A269" s="265"/>
      <c r="B269" s="208"/>
      <c r="C269" s="35" t="str">
        <f>IF(A268&gt;0,IF(VLOOKUP(A268,seznam!$A$5:$C$132,2)&gt;0,VLOOKUP(A268,seznam!$A$5:$C$132,2),"------"),"------")</f>
        <v>------</v>
      </c>
      <c r="D269" s="198"/>
      <c r="E269" s="198"/>
      <c r="F269" s="200"/>
      <c r="G269" s="204"/>
      <c r="H269" s="205"/>
      <c r="I269" s="206"/>
      <c r="J269" s="196"/>
      <c r="K269" s="198"/>
      <c r="L269" s="200"/>
      <c r="M269" s="196"/>
      <c r="N269" s="198"/>
      <c r="O269" s="214"/>
      <c r="P269" s="236"/>
      <c r="Q269" s="234"/>
      <c r="R269" s="235"/>
      <c r="S269" s="210"/>
      <c r="T269" s="212"/>
      <c r="V269" s="7">
        <v>4</v>
      </c>
      <c r="W269" s="11" t="str">
        <f>C267</f>
        <v>------</v>
      </c>
      <c r="X269" s="17" t="s">
        <v>10</v>
      </c>
      <c r="Y269" s="14" t="str">
        <f>C269</f>
        <v>------</v>
      </c>
      <c r="Z269" s="42"/>
      <c r="AA269" s="39"/>
      <c r="AB269" s="39"/>
      <c r="AC269" s="39"/>
      <c r="AD269" s="46"/>
      <c r="AE269" s="25">
        <f t="shared" si="50"/>
        <v>0</v>
      </c>
      <c r="AF269" s="26" t="s">
        <v>7</v>
      </c>
      <c r="AG269" s="27">
        <f t="shared" si="51"/>
        <v>0</v>
      </c>
      <c r="AJ269" s="113">
        <f>A266</f>
        <v>0</v>
      </c>
      <c r="AK269" s="113">
        <f>A268</f>
        <v>0</v>
      </c>
    </row>
    <row r="270" spans="1:37" x14ac:dyDescent="0.3">
      <c r="A270" s="265"/>
      <c r="B270" s="207">
        <v>3</v>
      </c>
      <c r="C270" s="38" t="str">
        <f>IF(A270&gt;0,IF(VLOOKUP(A270,seznam!$A$5:$C$132,3)&gt;0,VLOOKUP(A270,seznam!$A$5:$C$132,3),"------"),"------")</f>
        <v>------</v>
      </c>
      <c r="D270" s="197">
        <f>L266</f>
        <v>0</v>
      </c>
      <c r="E270" s="197" t="str">
        <f>K266</f>
        <v>:</v>
      </c>
      <c r="F270" s="199">
        <f>J266</f>
        <v>0</v>
      </c>
      <c r="G270" s="195">
        <f>L268</f>
        <v>0</v>
      </c>
      <c r="H270" s="197" t="str">
        <f>K268</f>
        <v>:</v>
      </c>
      <c r="I270" s="199">
        <f>J268</f>
        <v>0</v>
      </c>
      <c r="J270" s="201"/>
      <c r="K270" s="202"/>
      <c r="L270" s="203"/>
      <c r="M270" s="195">
        <f>AG268</f>
        <v>0</v>
      </c>
      <c r="N270" s="197" t="str">
        <f>AF268</f>
        <v>:</v>
      </c>
      <c r="O270" s="213">
        <f>AE268</f>
        <v>0</v>
      </c>
      <c r="P270" s="215">
        <f>D270+G270+M270</f>
        <v>0</v>
      </c>
      <c r="Q270" s="197" t="s">
        <v>7</v>
      </c>
      <c r="R270" s="199">
        <f>F270+I270+O270</f>
        <v>0</v>
      </c>
      <c r="S270" s="209">
        <f>IF(D270&gt;F270,2,IF(AND(D270&lt;F270,E270=":"),1,0))+IF(G270&gt;I270,2,IF(AND(G270&lt;I270,H270=":"),1,0))+IF(M270&gt;O270,2,IF(AND(M270&lt;O270,N270=":"),1,0))</f>
        <v>0</v>
      </c>
      <c r="T270" s="211"/>
      <c r="V270" s="7">
        <v>5</v>
      </c>
      <c r="W270" s="11" t="str">
        <f>C269</f>
        <v>------</v>
      </c>
      <c r="X270" s="17" t="s">
        <v>10</v>
      </c>
      <c r="Y270" s="14" t="str">
        <f>C273</f>
        <v>------</v>
      </c>
      <c r="Z270" s="42"/>
      <c r="AA270" s="39"/>
      <c r="AB270" s="39"/>
      <c r="AC270" s="39"/>
      <c r="AD270" s="46"/>
      <c r="AE270" s="25">
        <f t="shared" si="50"/>
        <v>0</v>
      </c>
      <c r="AF270" s="26" t="s">
        <v>7</v>
      </c>
      <c r="AG270" s="27">
        <f t="shared" si="51"/>
        <v>0</v>
      </c>
      <c r="AJ270" s="113">
        <f>A268</f>
        <v>0</v>
      </c>
      <c r="AK270" s="113">
        <f>A272</f>
        <v>0</v>
      </c>
    </row>
    <row r="271" spans="1:37" ht="13.5" thickBot="1" x14ac:dyDescent="0.35">
      <c r="A271" s="265"/>
      <c r="B271" s="208"/>
      <c r="C271" s="35" t="str">
        <f>IF(A270&gt;0,IF(VLOOKUP(A270,seznam!$A$5:$C$132,2)&gt;0,VLOOKUP(A270,seznam!$A$5:$C$132,2),"------"),"------")</f>
        <v>------</v>
      </c>
      <c r="D271" s="198"/>
      <c r="E271" s="198"/>
      <c r="F271" s="200"/>
      <c r="G271" s="196"/>
      <c r="H271" s="198"/>
      <c r="I271" s="200"/>
      <c r="J271" s="204"/>
      <c r="K271" s="205"/>
      <c r="L271" s="206"/>
      <c r="M271" s="196"/>
      <c r="N271" s="198"/>
      <c r="O271" s="214"/>
      <c r="P271" s="216"/>
      <c r="Q271" s="198"/>
      <c r="R271" s="200"/>
      <c r="S271" s="210"/>
      <c r="T271" s="212"/>
      <c r="V271" s="8">
        <v>6</v>
      </c>
      <c r="W271" s="12" t="str">
        <f>C271</f>
        <v>------</v>
      </c>
      <c r="X271" s="19" t="s">
        <v>10</v>
      </c>
      <c r="Y271" s="15" t="str">
        <f>C267</f>
        <v>------</v>
      </c>
      <c r="Z271" s="43"/>
      <c r="AA271" s="44"/>
      <c r="AB271" s="44"/>
      <c r="AC271" s="44"/>
      <c r="AD271" s="47"/>
      <c r="AE271" s="28">
        <f t="shared" si="50"/>
        <v>0</v>
      </c>
      <c r="AF271" s="29" t="s">
        <v>7</v>
      </c>
      <c r="AG271" s="30">
        <f t="shared" si="51"/>
        <v>0</v>
      </c>
      <c r="AJ271" s="113">
        <f>A270</f>
        <v>0</v>
      </c>
      <c r="AK271" s="113">
        <f>A266</f>
        <v>0</v>
      </c>
    </row>
    <row r="272" spans="1:37" x14ac:dyDescent="0.3">
      <c r="A272" s="265"/>
      <c r="B272" s="207">
        <v>4</v>
      </c>
      <c r="C272" s="38" t="str">
        <f>IF(A272&gt;0,IF(VLOOKUP(A272,seznam!$A$5:$C$132,3)&gt;0,VLOOKUP(A272,seznam!$A$5:$C$132,3),"------"),"------")</f>
        <v>------</v>
      </c>
      <c r="D272" s="197">
        <f>O266</f>
        <v>0</v>
      </c>
      <c r="E272" s="197" t="str">
        <f>N266</f>
        <v>:</v>
      </c>
      <c r="F272" s="199">
        <f>M266</f>
        <v>0</v>
      </c>
      <c r="G272" s="195">
        <f>O268</f>
        <v>0</v>
      </c>
      <c r="H272" s="197" t="str">
        <f>N268</f>
        <v>:</v>
      </c>
      <c r="I272" s="199">
        <f>M268</f>
        <v>0</v>
      </c>
      <c r="J272" s="195">
        <f>O270</f>
        <v>0</v>
      </c>
      <c r="K272" s="197" t="str">
        <f>N270</f>
        <v>:</v>
      </c>
      <c r="L272" s="199">
        <f>M270</f>
        <v>0</v>
      </c>
      <c r="M272" s="201"/>
      <c r="N272" s="202"/>
      <c r="O272" s="223"/>
      <c r="P272" s="215">
        <f>D272+G272+J272</f>
        <v>0</v>
      </c>
      <c r="Q272" s="197" t="s">
        <v>7</v>
      </c>
      <c r="R272" s="199">
        <f>F272+I272+L272</f>
        <v>0</v>
      </c>
      <c r="S272" s="209">
        <f>IF(D272&gt;F272,2,IF(AND(D272&lt;F272,E272=":"),1,0))+IF(G272&gt;I272,2,IF(AND(G272&lt;I272,H272=":"),1,0))+IF(J272&gt;L272,2,IF(AND(J272&lt;L272,K272=":"),1,0))</f>
        <v>0</v>
      </c>
      <c r="T272" s="211"/>
    </row>
    <row r="273" spans="1:37" ht="13.5" thickBot="1" x14ac:dyDescent="0.35">
      <c r="A273" s="266"/>
      <c r="B273" s="220"/>
      <c r="C273" s="36" t="str">
        <f>IF(A272&gt;0,IF(VLOOKUP(A272,seznam!$A$5:$C$132,2)&gt;0,VLOOKUP(A272,seznam!$A$5:$C$132,2),"------"),"------")</f>
        <v>------</v>
      </c>
      <c r="D273" s="218"/>
      <c r="E273" s="218"/>
      <c r="F273" s="219"/>
      <c r="G273" s="217"/>
      <c r="H273" s="218"/>
      <c r="I273" s="219"/>
      <c r="J273" s="217"/>
      <c r="K273" s="218"/>
      <c r="L273" s="219"/>
      <c r="M273" s="224"/>
      <c r="N273" s="225"/>
      <c r="O273" s="226"/>
      <c r="P273" s="227"/>
      <c r="Q273" s="218"/>
      <c r="R273" s="219"/>
      <c r="S273" s="221"/>
      <c r="T273" s="222"/>
    </row>
    <row r="274" spans="1:37" ht="13.5" thickBot="1" x14ac:dyDescent="0.35"/>
    <row r="275" spans="1:37" ht="13.5" thickBot="1" x14ac:dyDescent="0.35">
      <c r="A275" s="90" t="s">
        <v>2</v>
      </c>
      <c r="B275" s="237" t="s">
        <v>52</v>
      </c>
      <c r="C275" s="238"/>
      <c r="D275" s="239">
        <v>1</v>
      </c>
      <c r="E275" s="240"/>
      <c r="F275" s="241"/>
      <c r="G275" s="242">
        <v>2</v>
      </c>
      <c r="H275" s="240"/>
      <c r="I275" s="241"/>
      <c r="J275" s="242">
        <v>3</v>
      </c>
      <c r="K275" s="240"/>
      <c r="L275" s="241"/>
      <c r="M275" s="242">
        <v>4</v>
      </c>
      <c r="N275" s="240"/>
      <c r="O275" s="243"/>
      <c r="P275" s="239" t="s">
        <v>4</v>
      </c>
      <c r="Q275" s="244"/>
      <c r="R275" s="245"/>
      <c r="S275" s="5" t="s">
        <v>5</v>
      </c>
      <c r="T275" s="4" t="s">
        <v>6</v>
      </c>
    </row>
    <row r="276" spans="1:37" x14ac:dyDescent="0.3">
      <c r="A276" s="264"/>
      <c r="B276" s="246">
        <v>1</v>
      </c>
      <c r="C276" s="37" t="str">
        <f>IF(A276&gt;0,IF(VLOOKUP(A276,seznam!$A$5:$C$132,3)&gt;0,VLOOKUP(A276,seznam!$A$5:$C$132,3),"------"),"------")</f>
        <v>------</v>
      </c>
      <c r="D276" s="247"/>
      <c r="E276" s="248"/>
      <c r="F276" s="249"/>
      <c r="G276" s="230">
        <f>AE279</f>
        <v>0</v>
      </c>
      <c r="H276" s="231" t="str">
        <f>AF279</f>
        <v>:</v>
      </c>
      <c r="I276" s="250">
        <f>AG279</f>
        <v>0</v>
      </c>
      <c r="J276" s="230">
        <f>AG281</f>
        <v>0</v>
      </c>
      <c r="K276" s="231" t="str">
        <f>AF281</f>
        <v>:</v>
      </c>
      <c r="L276" s="250">
        <f>AE281</f>
        <v>0</v>
      </c>
      <c r="M276" s="230">
        <f>AE276</f>
        <v>0</v>
      </c>
      <c r="N276" s="231" t="str">
        <f>AF276</f>
        <v>:</v>
      </c>
      <c r="O276" s="232">
        <f>AG276</f>
        <v>0</v>
      </c>
      <c r="P276" s="233">
        <f>G276+J276+M276</f>
        <v>0</v>
      </c>
      <c r="Q276" s="231" t="s">
        <v>7</v>
      </c>
      <c r="R276" s="250">
        <f>I276+L276+O276</f>
        <v>0</v>
      </c>
      <c r="S276" s="228">
        <f>IF(G276&gt;I276,2,IF(AND(G276&lt;I276,H276=":"),1,0))+IF(J276&gt;L276,2,IF(AND(J276&lt;L276,K276=":"),1,0))+IF(M276&gt;O276,2,IF(AND(M276&lt;O276,N276=":"),1,0))</f>
        <v>0</v>
      </c>
      <c r="T276" s="229"/>
      <c r="V276" s="6">
        <v>1</v>
      </c>
      <c r="W276" s="10" t="str">
        <f>C277</f>
        <v>------</v>
      </c>
      <c r="X276" s="16" t="s">
        <v>10</v>
      </c>
      <c r="Y276" s="13" t="str">
        <f>C283</f>
        <v>------</v>
      </c>
      <c r="Z276" s="40"/>
      <c r="AA276" s="41"/>
      <c r="AB276" s="41"/>
      <c r="AC276" s="41"/>
      <c r="AD276" s="45"/>
      <c r="AE276" s="22">
        <f t="shared" ref="AE276:AE281" si="52">IF(AND(LEN(Z276)&gt;0,MID(Z276,1,1)&lt;&gt;"-"),"1","0")+IF(AND(LEN(AA276)&gt;0,MID(AA276,1,1)&lt;&gt;"-"),"1","0")+IF(AND(LEN(AB276)&gt;0,MID(AB276,1,1)&lt;&gt;"-"),"1","0")+IF(AND(LEN(AC276)&gt;0,MID(AC276,1,1)&lt;&gt;"-"),"1","0")+IF(AND(LEN(AD276)&gt;0,MID(AD276,1,1)&lt;&gt;"-"),"1","0")</f>
        <v>0</v>
      </c>
      <c r="AF276" s="23" t="s">
        <v>7</v>
      </c>
      <c r="AG276" s="24">
        <f t="shared" ref="AG276:AG281" si="53">IF(AND(LEN(Z276)&gt;0,MID(Z276,1,1)="-"),"1","0")+IF(AND(LEN(AA276)&gt;0,MID(AA276,1,1)="-"),"1","0")+IF(AND(LEN(AB276)&gt;0,MID(AB276,1,1)="-"),"1","0")+IF(AND(LEN(AC276)&gt;0,MID(AC276,1,1)="-"),"1","0")+IF(AND(LEN(AD276)&gt;0,MID(AD276,1,1)="-"),"1","0")</f>
        <v>0</v>
      </c>
      <c r="AJ276" s="113">
        <f>A276</f>
        <v>0</v>
      </c>
      <c r="AK276" s="113">
        <f>A282</f>
        <v>0</v>
      </c>
    </row>
    <row r="277" spans="1:37" x14ac:dyDescent="0.3">
      <c r="A277" s="265"/>
      <c r="B277" s="208"/>
      <c r="C277" s="89" t="str">
        <f>IF(A276&gt;0,IF(VLOOKUP(A276,seznam!$A$5:$C$132,2)&gt;0,VLOOKUP(A276,seznam!$A$5:$C$132,2),"------"),"------")</f>
        <v>------</v>
      </c>
      <c r="D277" s="205"/>
      <c r="E277" s="205"/>
      <c r="F277" s="206"/>
      <c r="G277" s="196"/>
      <c r="H277" s="198"/>
      <c r="I277" s="200"/>
      <c r="J277" s="196"/>
      <c r="K277" s="198"/>
      <c r="L277" s="200"/>
      <c r="M277" s="196"/>
      <c r="N277" s="198"/>
      <c r="O277" s="214"/>
      <c r="P277" s="216"/>
      <c r="Q277" s="198"/>
      <c r="R277" s="200"/>
      <c r="S277" s="210"/>
      <c r="T277" s="212"/>
      <c r="V277" s="7">
        <v>2</v>
      </c>
      <c r="W277" s="11" t="str">
        <f>C279</f>
        <v>------</v>
      </c>
      <c r="X277" s="17" t="s">
        <v>10</v>
      </c>
      <c r="Y277" s="14" t="str">
        <f>C281</f>
        <v>------</v>
      </c>
      <c r="Z277" s="42"/>
      <c r="AA277" s="39"/>
      <c r="AB277" s="39"/>
      <c r="AC277" s="39"/>
      <c r="AD277" s="46"/>
      <c r="AE277" s="25">
        <f t="shared" si="52"/>
        <v>0</v>
      </c>
      <c r="AF277" s="26" t="s">
        <v>7</v>
      </c>
      <c r="AG277" s="27">
        <f t="shared" si="53"/>
        <v>0</v>
      </c>
      <c r="AJ277" s="113">
        <f>A278</f>
        <v>0</v>
      </c>
      <c r="AK277" s="113">
        <f>A280</f>
        <v>0</v>
      </c>
    </row>
    <row r="278" spans="1:37" x14ac:dyDescent="0.3">
      <c r="A278" s="265"/>
      <c r="B278" s="207">
        <v>2</v>
      </c>
      <c r="C278" s="38" t="str">
        <f>IF(A278&gt;0,IF(VLOOKUP(A278,seznam!$A$5:$C$132,3)&gt;0,VLOOKUP(A278,seznam!$A$5:$C$132,3),"------"),"------")</f>
        <v>------</v>
      </c>
      <c r="D278" s="197">
        <f>I276</f>
        <v>0</v>
      </c>
      <c r="E278" s="197" t="str">
        <f>H276</f>
        <v>:</v>
      </c>
      <c r="F278" s="199">
        <f>G276</f>
        <v>0</v>
      </c>
      <c r="G278" s="201"/>
      <c r="H278" s="202"/>
      <c r="I278" s="203"/>
      <c r="J278" s="195">
        <f>AE277</f>
        <v>0</v>
      </c>
      <c r="K278" s="197" t="str">
        <f>AF277</f>
        <v>:</v>
      </c>
      <c r="L278" s="199">
        <f>AG277</f>
        <v>0</v>
      </c>
      <c r="M278" s="195">
        <f>AE280</f>
        <v>0</v>
      </c>
      <c r="N278" s="197" t="str">
        <f>AF280</f>
        <v>:</v>
      </c>
      <c r="O278" s="213">
        <f>AG280</f>
        <v>0</v>
      </c>
      <c r="P278" s="215">
        <f>D278+J278+M278</f>
        <v>0</v>
      </c>
      <c r="Q278" s="197" t="s">
        <v>7</v>
      </c>
      <c r="R278" s="199">
        <f>F278+L278+O278</f>
        <v>0</v>
      </c>
      <c r="S278" s="209">
        <f>IF(D278&gt;F278,2,IF(AND(D278&lt;F278,E278=":"),1,0))+IF(J278&gt;L278,2,IF(AND(J278&lt;L278,K278=":"),1,0))+IF(M278&gt;O278,2,IF(AND(M278&lt;O278,N278=":"),1,0))</f>
        <v>0</v>
      </c>
      <c r="T278" s="211"/>
      <c r="V278" s="7">
        <v>3</v>
      </c>
      <c r="W278" s="11" t="str">
        <f>C283</f>
        <v>------</v>
      </c>
      <c r="X278" s="18" t="s">
        <v>10</v>
      </c>
      <c r="Y278" s="14" t="str">
        <f>C281</f>
        <v>------</v>
      </c>
      <c r="Z278" s="42"/>
      <c r="AA278" s="39"/>
      <c r="AB278" s="39"/>
      <c r="AC278" s="39"/>
      <c r="AD278" s="46"/>
      <c r="AE278" s="25">
        <f t="shared" si="52"/>
        <v>0</v>
      </c>
      <c r="AF278" s="26" t="s">
        <v>7</v>
      </c>
      <c r="AG278" s="27">
        <f t="shared" si="53"/>
        <v>0</v>
      </c>
      <c r="AJ278" s="113">
        <f>A282</f>
        <v>0</v>
      </c>
      <c r="AK278" s="113">
        <f>A280</f>
        <v>0</v>
      </c>
    </row>
    <row r="279" spans="1:37" x14ac:dyDescent="0.3">
      <c r="A279" s="265"/>
      <c r="B279" s="208"/>
      <c r="C279" s="35" t="str">
        <f>IF(A278&gt;0,IF(VLOOKUP(A278,seznam!$A$5:$C$132,2)&gt;0,VLOOKUP(A278,seznam!$A$5:$C$132,2),"------"),"------")</f>
        <v>------</v>
      </c>
      <c r="D279" s="198"/>
      <c r="E279" s="198"/>
      <c r="F279" s="200"/>
      <c r="G279" s="204"/>
      <c r="H279" s="205"/>
      <c r="I279" s="206"/>
      <c r="J279" s="196"/>
      <c r="K279" s="198"/>
      <c r="L279" s="200"/>
      <c r="M279" s="196"/>
      <c r="N279" s="198"/>
      <c r="O279" s="214"/>
      <c r="P279" s="236"/>
      <c r="Q279" s="234"/>
      <c r="R279" s="235"/>
      <c r="S279" s="210"/>
      <c r="T279" s="212"/>
      <c r="V279" s="7">
        <v>4</v>
      </c>
      <c r="W279" s="11" t="str">
        <f>C277</f>
        <v>------</v>
      </c>
      <c r="X279" s="17" t="s">
        <v>10</v>
      </c>
      <c r="Y279" s="14" t="str">
        <f>C279</f>
        <v>------</v>
      </c>
      <c r="Z279" s="42"/>
      <c r="AA279" s="39"/>
      <c r="AB279" s="39"/>
      <c r="AC279" s="39"/>
      <c r="AD279" s="46"/>
      <c r="AE279" s="25">
        <f t="shared" si="52"/>
        <v>0</v>
      </c>
      <c r="AF279" s="26" t="s">
        <v>7</v>
      </c>
      <c r="AG279" s="27">
        <f t="shared" si="53"/>
        <v>0</v>
      </c>
      <c r="AJ279" s="113">
        <f>A276</f>
        <v>0</v>
      </c>
      <c r="AK279" s="113">
        <f>A278</f>
        <v>0</v>
      </c>
    </row>
    <row r="280" spans="1:37" x14ac:dyDescent="0.3">
      <c r="A280" s="265"/>
      <c r="B280" s="207">
        <v>3</v>
      </c>
      <c r="C280" s="38" t="str">
        <f>IF(A280&gt;0,IF(VLOOKUP(A280,seznam!$A$5:$C$132,3)&gt;0,VLOOKUP(A280,seznam!$A$5:$C$132,3),"------"),"------")</f>
        <v>------</v>
      </c>
      <c r="D280" s="197">
        <f>L276</f>
        <v>0</v>
      </c>
      <c r="E280" s="197" t="str">
        <f>K276</f>
        <v>:</v>
      </c>
      <c r="F280" s="199">
        <f>J276</f>
        <v>0</v>
      </c>
      <c r="G280" s="195">
        <f>L278</f>
        <v>0</v>
      </c>
      <c r="H280" s="197" t="str">
        <f>K278</f>
        <v>:</v>
      </c>
      <c r="I280" s="199">
        <f>J278</f>
        <v>0</v>
      </c>
      <c r="J280" s="201"/>
      <c r="K280" s="202"/>
      <c r="L280" s="203"/>
      <c r="M280" s="195">
        <f>AG278</f>
        <v>0</v>
      </c>
      <c r="N280" s="197" t="str">
        <f>AF278</f>
        <v>:</v>
      </c>
      <c r="O280" s="213">
        <f>AE278</f>
        <v>0</v>
      </c>
      <c r="P280" s="215">
        <f>D280+G280+M280</f>
        <v>0</v>
      </c>
      <c r="Q280" s="197" t="s">
        <v>7</v>
      </c>
      <c r="R280" s="199">
        <f>F280+I280+O280</f>
        <v>0</v>
      </c>
      <c r="S280" s="209">
        <f>IF(D280&gt;F280,2,IF(AND(D280&lt;F280,E280=":"),1,0))+IF(G280&gt;I280,2,IF(AND(G280&lt;I280,H280=":"),1,0))+IF(M280&gt;O280,2,IF(AND(M280&lt;O280,N280=":"),1,0))</f>
        <v>0</v>
      </c>
      <c r="T280" s="211"/>
      <c r="V280" s="7">
        <v>5</v>
      </c>
      <c r="W280" s="11" t="str">
        <f>C279</f>
        <v>------</v>
      </c>
      <c r="X280" s="17" t="s">
        <v>10</v>
      </c>
      <c r="Y280" s="14" t="str">
        <f>C283</f>
        <v>------</v>
      </c>
      <c r="Z280" s="42"/>
      <c r="AA280" s="39"/>
      <c r="AB280" s="39"/>
      <c r="AC280" s="39"/>
      <c r="AD280" s="46"/>
      <c r="AE280" s="25">
        <f t="shared" si="52"/>
        <v>0</v>
      </c>
      <c r="AF280" s="26" t="s">
        <v>7</v>
      </c>
      <c r="AG280" s="27">
        <f t="shared" si="53"/>
        <v>0</v>
      </c>
      <c r="AJ280" s="113">
        <f>A278</f>
        <v>0</v>
      </c>
      <c r="AK280" s="113">
        <f>A282</f>
        <v>0</v>
      </c>
    </row>
    <row r="281" spans="1:37" ht="13.5" thickBot="1" x14ac:dyDescent="0.35">
      <c r="A281" s="265"/>
      <c r="B281" s="208"/>
      <c r="C281" s="35" t="str">
        <f>IF(A280&gt;0,IF(VLOOKUP(A280,seznam!$A$5:$C$132,2)&gt;0,VLOOKUP(A280,seznam!$A$5:$C$132,2),"------"),"------")</f>
        <v>------</v>
      </c>
      <c r="D281" s="198"/>
      <c r="E281" s="198"/>
      <c r="F281" s="200"/>
      <c r="G281" s="196"/>
      <c r="H281" s="198"/>
      <c r="I281" s="200"/>
      <c r="J281" s="204"/>
      <c r="K281" s="205"/>
      <c r="L281" s="206"/>
      <c r="M281" s="196"/>
      <c r="N281" s="198"/>
      <c r="O281" s="214"/>
      <c r="P281" s="216"/>
      <c r="Q281" s="198"/>
      <c r="R281" s="200"/>
      <c r="S281" s="210"/>
      <c r="T281" s="212"/>
      <c r="V281" s="8">
        <v>6</v>
      </c>
      <c r="W281" s="12" t="str">
        <f>C281</f>
        <v>------</v>
      </c>
      <c r="X281" s="19" t="s">
        <v>10</v>
      </c>
      <c r="Y281" s="15" t="str">
        <f>C277</f>
        <v>------</v>
      </c>
      <c r="Z281" s="43"/>
      <c r="AA281" s="44"/>
      <c r="AB281" s="44"/>
      <c r="AC281" s="44"/>
      <c r="AD281" s="47"/>
      <c r="AE281" s="28">
        <f t="shared" si="52"/>
        <v>0</v>
      </c>
      <c r="AF281" s="29" t="s">
        <v>7</v>
      </c>
      <c r="AG281" s="30">
        <f t="shared" si="53"/>
        <v>0</v>
      </c>
      <c r="AJ281" s="113">
        <f>A280</f>
        <v>0</v>
      </c>
      <c r="AK281" s="113">
        <f>A276</f>
        <v>0</v>
      </c>
    </row>
    <row r="282" spans="1:37" x14ac:dyDescent="0.3">
      <c r="A282" s="265"/>
      <c r="B282" s="207">
        <v>4</v>
      </c>
      <c r="C282" s="38" t="str">
        <f>IF(A282&gt;0,IF(VLOOKUP(A282,seznam!$A$5:$C$132,3)&gt;0,VLOOKUP(A282,seznam!$A$5:$C$132,3),"------"),"------")</f>
        <v>------</v>
      </c>
      <c r="D282" s="197">
        <f>O276</f>
        <v>0</v>
      </c>
      <c r="E282" s="197" t="str">
        <f>N276</f>
        <v>:</v>
      </c>
      <c r="F282" s="199">
        <f>M276</f>
        <v>0</v>
      </c>
      <c r="G282" s="195">
        <f>O278</f>
        <v>0</v>
      </c>
      <c r="H282" s="197" t="str">
        <f>N278</f>
        <v>:</v>
      </c>
      <c r="I282" s="199">
        <f>M278</f>
        <v>0</v>
      </c>
      <c r="J282" s="195">
        <f>O280</f>
        <v>0</v>
      </c>
      <c r="K282" s="197" t="str">
        <f>N280</f>
        <v>:</v>
      </c>
      <c r="L282" s="199">
        <f>M280</f>
        <v>0</v>
      </c>
      <c r="M282" s="201"/>
      <c r="N282" s="202"/>
      <c r="O282" s="223"/>
      <c r="P282" s="215">
        <f>D282+G282+J282</f>
        <v>0</v>
      </c>
      <c r="Q282" s="197" t="s">
        <v>7</v>
      </c>
      <c r="R282" s="199">
        <f>F282+I282+L282</f>
        <v>0</v>
      </c>
      <c r="S282" s="209">
        <f>IF(D282&gt;F282,2,IF(AND(D282&lt;F282,E282=":"),1,0))+IF(G282&gt;I282,2,IF(AND(G282&lt;I282,H282=":"),1,0))+IF(J282&gt;L282,2,IF(AND(J282&lt;L282,K282=":"),1,0))</f>
        <v>0</v>
      </c>
      <c r="T282" s="211"/>
    </row>
    <row r="283" spans="1:37" ht="13.5" thickBot="1" x14ac:dyDescent="0.35">
      <c r="A283" s="266"/>
      <c r="B283" s="220"/>
      <c r="C283" s="36" t="str">
        <f>IF(A282&gt;0,IF(VLOOKUP(A282,seznam!$A$5:$C$132,2)&gt;0,VLOOKUP(A282,seznam!$A$5:$C$132,2),"------"),"------")</f>
        <v>------</v>
      </c>
      <c r="D283" s="218"/>
      <c r="E283" s="218"/>
      <c r="F283" s="219"/>
      <c r="G283" s="217"/>
      <c r="H283" s="218"/>
      <c r="I283" s="219"/>
      <c r="J283" s="217"/>
      <c r="K283" s="218"/>
      <c r="L283" s="219"/>
      <c r="M283" s="224"/>
      <c r="N283" s="225"/>
      <c r="O283" s="226"/>
      <c r="P283" s="227"/>
      <c r="Q283" s="218"/>
      <c r="R283" s="219"/>
      <c r="S283" s="221"/>
      <c r="T283" s="222"/>
    </row>
    <row r="284" spans="1:37" ht="13.5" thickBot="1" x14ac:dyDescent="0.35"/>
    <row r="285" spans="1:37" ht="13.5" thickBot="1" x14ac:dyDescent="0.35">
      <c r="A285" s="90" t="s">
        <v>2</v>
      </c>
      <c r="B285" s="237" t="s">
        <v>53</v>
      </c>
      <c r="C285" s="238"/>
      <c r="D285" s="239">
        <v>1</v>
      </c>
      <c r="E285" s="240"/>
      <c r="F285" s="241"/>
      <c r="G285" s="242">
        <v>2</v>
      </c>
      <c r="H285" s="240"/>
      <c r="I285" s="241"/>
      <c r="J285" s="242">
        <v>3</v>
      </c>
      <c r="K285" s="240"/>
      <c r="L285" s="241"/>
      <c r="M285" s="242">
        <v>4</v>
      </c>
      <c r="N285" s="240"/>
      <c r="O285" s="243"/>
      <c r="P285" s="239" t="s">
        <v>4</v>
      </c>
      <c r="Q285" s="244"/>
      <c r="R285" s="245"/>
      <c r="S285" s="5" t="s">
        <v>5</v>
      </c>
      <c r="T285" s="4" t="s">
        <v>6</v>
      </c>
    </row>
    <row r="286" spans="1:37" x14ac:dyDescent="0.3">
      <c r="A286" s="264"/>
      <c r="B286" s="246">
        <v>1</v>
      </c>
      <c r="C286" s="37" t="str">
        <f>IF(A286&gt;0,IF(VLOOKUP(A286,seznam!$A$5:$C$132,3)&gt;0,VLOOKUP(A286,seznam!$A$5:$C$132,3),"------"),"------")</f>
        <v>------</v>
      </c>
      <c r="D286" s="247"/>
      <c r="E286" s="248"/>
      <c r="F286" s="249"/>
      <c r="G286" s="230">
        <f>AE289</f>
        <v>0</v>
      </c>
      <c r="H286" s="231" t="str">
        <f>AF289</f>
        <v>:</v>
      </c>
      <c r="I286" s="250">
        <f>AG289</f>
        <v>0</v>
      </c>
      <c r="J286" s="230">
        <f>AG291</f>
        <v>0</v>
      </c>
      <c r="K286" s="231" t="str">
        <f>AF291</f>
        <v>:</v>
      </c>
      <c r="L286" s="250">
        <f>AE291</f>
        <v>0</v>
      </c>
      <c r="M286" s="230">
        <f>AE286</f>
        <v>0</v>
      </c>
      <c r="N286" s="231" t="str">
        <f>AF286</f>
        <v>:</v>
      </c>
      <c r="O286" s="232">
        <f>AG286</f>
        <v>0</v>
      </c>
      <c r="P286" s="233">
        <f>G286+J286+M286</f>
        <v>0</v>
      </c>
      <c r="Q286" s="231" t="s">
        <v>7</v>
      </c>
      <c r="R286" s="250">
        <f>I286+L286+O286</f>
        <v>0</v>
      </c>
      <c r="S286" s="228">
        <f>IF(G286&gt;I286,2,IF(AND(G286&lt;I286,H286=":"),1,0))+IF(J286&gt;L286,2,IF(AND(J286&lt;L286,K286=":"),1,0))+IF(M286&gt;O286,2,IF(AND(M286&lt;O286,N286=":"),1,0))</f>
        <v>0</v>
      </c>
      <c r="T286" s="229"/>
      <c r="V286" s="6">
        <v>1</v>
      </c>
      <c r="W286" s="10" t="str">
        <f>C287</f>
        <v>------</v>
      </c>
      <c r="X286" s="16" t="s">
        <v>10</v>
      </c>
      <c r="Y286" s="13" t="str">
        <f>C293</f>
        <v>------</v>
      </c>
      <c r="Z286" s="40"/>
      <c r="AA286" s="41"/>
      <c r="AB286" s="41"/>
      <c r="AC286" s="41"/>
      <c r="AD286" s="45"/>
      <c r="AE286" s="22">
        <f t="shared" ref="AE286:AE291" si="54">IF(AND(LEN(Z286)&gt;0,MID(Z286,1,1)&lt;&gt;"-"),"1","0")+IF(AND(LEN(AA286)&gt;0,MID(AA286,1,1)&lt;&gt;"-"),"1","0")+IF(AND(LEN(AB286)&gt;0,MID(AB286,1,1)&lt;&gt;"-"),"1","0")+IF(AND(LEN(AC286)&gt;0,MID(AC286,1,1)&lt;&gt;"-"),"1","0")+IF(AND(LEN(AD286)&gt;0,MID(AD286,1,1)&lt;&gt;"-"),"1","0")</f>
        <v>0</v>
      </c>
      <c r="AF286" s="23" t="s">
        <v>7</v>
      </c>
      <c r="AG286" s="24">
        <f t="shared" ref="AG286:AG291" si="55">IF(AND(LEN(Z286)&gt;0,MID(Z286,1,1)="-"),"1","0")+IF(AND(LEN(AA286)&gt;0,MID(AA286,1,1)="-"),"1","0")+IF(AND(LEN(AB286)&gt;0,MID(AB286,1,1)="-"),"1","0")+IF(AND(LEN(AC286)&gt;0,MID(AC286,1,1)="-"),"1","0")+IF(AND(LEN(AD286)&gt;0,MID(AD286,1,1)="-"),"1","0")</f>
        <v>0</v>
      </c>
      <c r="AJ286" s="113">
        <f>A286</f>
        <v>0</v>
      </c>
      <c r="AK286" s="113">
        <f>A292</f>
        <v>0</v>
      </c>
    </row>
    <row r="287" spans="1:37" x14ac:dyDescent="0.3">
      <c r="A287" s="265"/>
      <c r="B287" s="208"/>
      <c r="C287" s="89" t="str">
        <f>IF(A286&gt;0,IF(VLOOKUP(A286,seznam!$A$5:$C$132,2)&gt;0,VLOOKUP(A286,seznam!$A$5:$C$132,2),"------"),"------")</f>
        <v>------</v>
      </c>
      <c r="D287" s="205"/>
      <c r="E287" s="205"/>
      <c r="F287" s="206"/>
      <c r="G287" s="196"/>
      <c r="H287" s="198"/>
      <c r="I287" s="200"/>
      <c r="J287" s="196"/>
      <c r="K287" s="198"/>
      <c r="L287" s="200"/>
      <c r="M287" s="196"/>
      <c r="N287" s="198"/>
      <c r="O287" s="214"/>
      <c r="P287" s="216"/>
      <c r="Q287" s="198"/>
      <c r="R287" s="200"/>
      <c r="S287" s="210"/>
      <c r="T287" s="212"/>
      <c r="V287" s="7">
        <v>2</v>
      </c>
      <c r="W287" s="11" t="str">
        <f>C289</f>
        <v>------</v>
      </c>
      <c r="X287" s="17" t="s">
        <v>10</v>
      </c>
      <c r="Y287" s="14" t="str">
        <f>C291</f>
        <v>------</v>
      </c>
      <c r="Z287" s="42"/>
      <c r="AA287" s="39"/>
      <c r="AB287" s="39"/>
      <c r="AC287" s="39"/>
      <c r="AD287" s="46"/>
      <c r="AE287" s="25">
        <f t="shared" si="54"/>
        <v>0</v>
      </c>
      <c r="AF287" s="26" t="s">
        <v>7</v>
      </c>
      <c r="AG287" s="27">
        <f t="shared" si="55"/>
        <v>0</v>
      </c>
      <c r="AJ287" s="113">
        <f>A288</f>
        <v>0</v>
      </c>
      <c r="AK287" s="113">
        <f>A290</f>
        <v>0</v>
      </c>
    </row>
    <row r="288" spans="1:37" x14ac:dyDescent="0.3">
      <c r="A288" s="265"/>
      <c r="B288" s="207">
        <v>2</v>
      </c>
      <c r="C288" s="38" t="str">
        <f>IF(A288&gt;0,IF(VLOOKUP(A288,seznam!$A$5:$C$132,3)&gt;0,VLOOKUP(A288,seznam!$A$5:$C$132,3),"------"),"------")</f>
        <v>------</v>
      </c>
      <c r="D288" s="197">
        <f>I286</f>
        <v>0</v>
      </c>
      <c r="E288" s="197" t="str">
        <f>H286</f>
        <v>:</v>
      </c>
      <c r="F288" s="199">
        <f>G286</f>
        <v>0</v>
      </c>
      <c r="G288" s="201"/>
      <c r="H288" s="202"/>
      <c r="I288" s="203"/>
      <c r="J288" s="195">
        <f>AE287</f>
        <v>0</v>
      </c>
      <c r="K288" s="197" t="str">
        <f>AF287</f>
        <v>:</v>
      </c>
      <c r="L288" s="199">
        <f>AG287</f>
        <v>0</v>
      </c>
      <c r="M288" s="195">
        <f>AE290</f>
        <v>0</v>
      </c>
      <c r="N288" s="197" t="str">
        <f>AF290</f>
        <v>:</v>
      </c>
      <c r="O288" s="213">
        <f>AG290</f>
        <v>0</v>
      </c>
      <c r="P288" s="215">
        <f>D288+J288+M288</f>
        <v>0</v>
      </c>
      <c r="Q288" s="197" t="s">
        <v>7</v>
      </c>
      <c r="R288" s="199">
        <f>F288+L288+O288</f>
        <v>0</v>
      </c>
      <c r="S288" s="209">
        <f>IF(D288&gt;F288,2,IF(AND(D288&lt;F288,E288=":"),1,0))+IF(J288&gt;L288,2,IF(AND(J288&lt;L288,K288=":"),1,0))+IF(M288&gt;O288,2,IF(AND(M288&lt;O288,N288=":"),1,0))</f>
        <v>0</v>
      </c>
      <c r="T288" s="211"/>
      <c r="V288" s="7">
        <v>3</v>
      </c>
      <c r="W288" s="11" t="str">
        <f>C293</f>
        <v>------</v>
      </c>
      <c r="X288" s="18" t="s">
        <v>10</v>
      </c>
      <c r="Y288" s="14" t="str">
        <f>C291</f>
        <v>------</v>
      </c>
      <c r="Z288" s="42"/>
      <c r="AA288" s="39"/>
      <c r="AB288" s="39"/>
      <c r="AC288" s="39"/>
      <c r="AD288" s="46"/>
      <c r="AE288" s="25">
        <f t="shared" si="54"/>
        <v>0</v>
      </c>
      <c r="AF288" s="26" t="s">
        <v>7</v>
      </c>
      <c r="AG288" s="27">
        <f t="shared" si="55"/>
        <v>0</v>
      </c>
      <c r="AJ288" s="113">
        <f>A292</f>
        <v>0</v>
      </c>
      <c r="AK288" s="113">
        <f>A290</f>
        <v>0</v>
      </c>
    </row>
    <row r="289" spans="1:37" x14ac:dyDescent="0.3">
      <c r="A289" s="265"/>
      <c r="B289" s="208"/>
      <c r="C289" s="35" t="str">
        <f>IF(A288&gt;0,IF(VLOOKUP(A288,seznam!$A$5:$C$132,2)&gt;0,VLOOKUP(A288,seznam!$A$5:$C$132,2),"------"),"------")</f>
        <v>------</v>
      </c>
      <c r="D289" s="198"/>
      <c r="E289" s="198"/>
      <c r="F289" s="200"/>
      <c r="G289" s="204"/>
      <c r="H289" s="205"/>
      <c r="I289" s="206"/>
      <c r="J289" s="196"/>
      <c r="K289" s="198"/>
      <c r="L289" s="200"/>
      <c r="M289" s="196"/>
      <c r="N289" s="198"/>
      <c r="O289" s="214"/>
      <c r="P289" s="236"/>
      <c r="Q289" s="234"/>
      <c r="R289" s="235"/>
      <c r="S289" s="210"/>
      <c r="T289" s="212"/>
      <c r="V289" s="7">
        <v>4</v>
      </c>
      <c r="W289" s="11" t="str">
        <f>C287</f>
        <v>------</v>
      </c>
      <c r="X289" s="17" t="s">
        <v>10</v>
      </c>
      <c r="Y289" s="14" t="str">
        <f>C289</f>
        <v>------</v>
      </c>
      <c r="Z289" s="42"/>
      <c r="AA289" s="39"/>
      <c r="AB289" s="39"/>
      <c r="AC289" s="39"/>
      <c r="AD289" s="46"/>
      <c r="AE289" s="25">
        <f t="shared" si="54"/>
        <v>0</v>
      </c>
      <c r="AF289" s="26" t="s">
        <v>7</v>
      </c>
      <c r="AG289" s="27">
        <f t="shared" si="55"/>
        <v>0</v>
      </c>
      <c r="AJ289" s="113">
        <f>A286</f>
        <v>0</v>
      </c>
      <c r="AK289" s="113">
        <f>A288</f>
        <v>0</v>
      </c>
    </row>
    <row r="290" spans="1:37" x14ac:dyDescent="0.3">
      <c r="A290" s="265"/>
      <c r="B290" s="207">
        <v>3</v>
      </c>
      <c r="C290" s="38" t="str">
        <f>IF(A290&gt;0,IF(VLOOKUP(A290,seznam!$A$5:$C$132,3)&gt;0,VLOOKUP(A290,seznam!$A$5:$C$132,3),"------"),"------")</f>
        <v>------</v>
      </c>
      <c r="D290" s="197">
        <f>L286</f>
        <v>0</v>
      </c>
      <c r="E290" s="197" t="str">
        <f>K286</f>
        <v>:</v>
      </c>
      <c r="F290" s="199">
        <f>J286</f>
        <v>0</v>
      </c>
      <c r="G290" s="195">
        <f>L288</f>
        <v>0</v>
      </c>
      <c r="H290" s="197" t="str">
        <f>K288</f>
        <v>:</v>
      </c>
      <c r="I290" s="199">
        <f>J288</f>
        <v>0</v>
      </c>
      <c r="J290" s="201"/>
      <c r="K290" s="202"/>
      <c r="L290" s="203"/>
      <c r="M290" s="195">
        <f>AG288</f>
        <v>0</v>
      </c>
      <c r="N290" s="197" t="str">
        <f>AF288</f>
        <v>:</v>
      </c>
      <c r="O290" s="213">
        <f>AE288</f>
        <v>0</v>
      </c>
      <c r="P290" s="215">
        <f>D290+G290+M290</f>
        <v>0</v>
      </c>
      <c r="Q290" s="197" t="s">
        <v>7</v>
      </c>
      <c r="R290" s="199">
        <f>F290+I290+O290</f>
        <v>0</v>
      </c>
      <c r="S290" s="209">
        <f>IF(D290&gt;F290,2,IF(AND(D290&lt;F290,E290=":"),1,0))+IF(G290&gt;I290,2,IF(AND(G290&lt;I290,H290=":"),1,0))+IF(M290&gt;O290,2,IF(AND(M290&lt;O290,N290=":"),1,0))</f>
        <v>0</v>
      </c>
      <c r="T290" s="211"/>
      <c r="V290" s="7">
        <v>5</v>
      </c>
      <c r="W290" s="11" t="str">
        <f>C289</f>
        <v>------</v>
      </c>
      <c r="X290" s="17" t="s">
        <v>10</v>
      </c>
      <c r="Y290" s="14" t="str">
        <f>C293</f>
        <v>------</v>
      </c>
      <c r="Z290" s="42"/>
      <c r="AA290" s="39"/>
      <c r="AB290" s="39"/>
      <c r="AC290" s="39"/>
      <c r="AD290" s="46"/>
      <c r="AE290" s="25">
        <f t="shared" si="54"/>
        <v>0</v>
      </c>
      <c r="AF290" s="26" t="s">
        <v>7</v>
      </c>
      <c r="AG290" s="27">
        <f t="shared" si="55"/>
        <v>0</v>
      </c>
      <c r="AJ290" s="113">
        <f>A288</f>
        <v>0</v>
      </c>
      <c r="AK290" s="113">
        <f>A292</f>
        <v>0</v>
      </c>
    </row>
    <row r="291" spans="1:37" ht="13.5" thickBot="1" x14ac:dyDescent="0.35">
      <c r="A291" s="265"/>
      <c r="B291" s="208"/>
      <c r="C291" s="35" t="str">
        <f>IF(A290&gt;0,IF(VLOOKUP(A290,seznam!$A$5:$C$132,2)&gt;0,VLOOKUP(A290,seznam!$A$5:$C$132,2),"------"),"------")</f>
        <v>------</v>
      </c>
      <c r="D291" s="198"/>
      <c r="E291" s="198"/>
      <c r="F291" s="200"/>
      <c r="G291" s="196"/>
      <c r="H291" s="198"/>
      <c r="I291" s="200"/>
      <c r="J291" s="204"/>
      <c r="K291" s="205"/>
      <c r="L291" s="206"/>
      <c r="M291" s="196"/>
      <c r="N291" s="198"/>
      <c r="O291" s="214"/>
      <c r="P291" s="216"/>
      <c r="Q291" s="198"/>
      <c r="R291" s="200"/>
      <c r="S291" s="210"/>
      <c r="T291" s="212"/>
      <c r="V291" s="8">
        <v>6</v>
      </c>
      <c r="W291" s="12" t="str">
        <f>C291</f>
        <v>------</v>
      </c>
      <c r="X291" s="19" t="s">
        <v>10</v>
      </c>
      <c r="Y291" s="15" t="str">
        <f>C287</f>
        <v>------</v>
      </c>
      <c r="Z291" s="43"/>
      <c r="AA291" s="44"/>
      <c r="AB291" s="44"/>
      <c r="AC291" s="44"/>
      <c r="AD291" s="47"/>
      <c r="AE291" s="28">
        <f t="shared" si="54"/>
        <v>0</v>
      </c>
      <c r="AF291" s="29" t="s">
        <v>7</v>
      </c>
      <c r="AG291" s="30">
        <f t="shared" si="55"/>
        <v>0</v>
      </c>
      <c r="AJ291" s="113">
        <f>A290</f>
        <v>0</v>
      </c>
      <c r="AK291" s="113">
        <f>A286</f>
        <v>0</v>
      </c>
    </row>
    <row r="292" spans="1:37" x14ac:dyDescent="0.3">
      <c r="A292" s="265"/>
      <c r="B292" s="207">
        <v>4</v>
      </c>
      <c r="C292" s="38" t="str">
        <f>IF(A292&gt;0,IF(VLOOKUP(A292,seznam!$A$5:$C$132,3)&gt;0,VLOOKUP(A292,seznam!$A$5:$C$132,3),"------"),"------")</f>
        <v>------</v>
      </c>
      <c r="D292" s="197">
        <f>O286</f>
        <v>0</v>
      </c>
      <c r="E292" s="197" t="str">
        <f>N286</f>
        <v>:</v>
      </c>
      <c r="F292" s="199">
        <f>M286</f>
        <v>0</v>
      </c>
      <c r="G292" s="195">
        <f>O288</f>
        <v>0</v>
      </c>
      <c r="H292" s="197" t="str">
        <f>N288</f>
        <v>:</v>
      </c>
      <c r="I292" s="199">
        <f>M288</f>
        <v>0</v>
      </c>
      <c r="J292" s="195">
        <f>O290</f>
        <v>0</v>
      </c>
      <c r="K292" s="197" t="str">
        <f>N290</f>
        <v>:</v>
      </c>
      <c r="L292" s="199">
        <f>M290</f>
        <v>0</v>
      </c>
      <c r="M292" s="201"/>
      <c r="N292" s="202"/>
      <c r="O292" s="223"/>
      <c r="P292" s="215">
        <f>D292+G292+J292</f>
        <v>0</v>
      </c>
      <c r="Q292" s="197" t="s">
        <v>7</v>
      </c>
      <c r="R292" s="199">
        <f>F292+I292+L292</f>
        <v>0</v>
      </c>
      <c r="S292" s="209">
        <f>IF(D292&gt;F292,2,IF(AND(D292&lt;F292,E292=":"),1,0))+IF(G292&gt;I292,2,IF(AND(G292&lt;I292,H292=":"),1,0))+IF(J292&gt;L292,2,IF(AND(J292&lt;L292,K292=":"),1,0))</f>
        <v>0</v>
      </c>
      <c r="T292" s="211"/>
    </row>
    <row r="293" spans="1:37" ht="13.5" thickBot="1" x14ac:dyDescent="0.35">
      <c r="A293" s="266"/>
      <c r="B293" s="220"/>
      <c r="C293" s="36" t="str">
        <f>IF(A292&gt;0,IF(VLOOKUP(A292,seznam!$A$5:$C$132,2)&gt;0,VLOOKUP(A292,seznam!$A$5:$C$132,2),"------"),"------")</f>
        <v>------</v>
      </c>
      <c r="D293" s="218"/>
      <c r="E293" s="218"/>
      <c r="F293" s="219"/>
      <c r="G293" s="217"/>
      <c r="H293" s="218"/>
      <c r="I293" s="219"/>
      <c r="J293" s="217"/>
      <c r="K293" s="218"/>
      <c r="L293" s="219"/>
      <c r="M293" s="224"/>
      <c r="N293" s="225"/>
      <c r="O293" s="226"/>
      <c r="P293" s="227"/>
      <c r="Q293" s="218"/>
      <c r="R293" s="219"/>
      <c r="S293" s="221"/>
      <c r="T293" s="222"/>
    </row>
    <row r="295" spans="1:37" ht="40" customHeight="1" x14ac:dyDescent="0.3">
      <c r="B295" s="251" t="e">
        <f ca="1">B85</f>
        <v>#NAME?</v>
      </c>
      <c r="C295" s="252"/>
      <c r="D295" s="252"/>
      <c r="E295" s="252"/>
      <c r="F295" s="252"/>
      <c r="G295" s="252"/>
      <c r="H295" s="252"/>
      <c r="I295" s="252"/>
      <c r="J295" s="252"/>
      <c r="K295" s="252"/>
      <c r="L295" s="252"/>
      <c r="M295" s="252"/>
      <c r="N295" s="252"/>
      <c r="O295" s="252"/>
      <c r="P295" s="252"/>
      <c r="Q295" s="252"/>
      <c r="R295" s="252"/>
      <c r="S295" s="252"/>
      <c r="T295" s="252"/>
      <c r="U295" s="252"/>
      <c r="V295" s="252"/>
      <c r="W295" s="252"/>
      <c r="X295" s="252"/>
      <c r="Y295" s="252"/>
      <c r="Z295" s="252"/>
      <c r="AA295" s="252"/>
      <c r="AB295" s="252"/>
      <c r="AC295" s="252"/>
      <c r="AD295" s="252"/>
      <c r="AE295" s="252"/>
      <c r="AF295" s="252"/>
      <c r="AG295" s="252"/>
    </row>
    <row r="296" spans="1:37" ht="13.5" thickBot="1" x14ac:dyDescent="0.35"/>
    <row r="297" spans="1:37" ht="13.5" thickBot="1" x14ac:dyDescent="0.35">
      <c r="A297" s="90" t="s">
        <v>2</v>
      </c>
      <c r="B297" s="237" t="s">
        <v>54</v>
      </c>
      <c r="C297" s="238"/>
      <c r="D297" s="239">
        <v>1</v>
      </c>
      <c r="E297" s="240"/>
      <c r="F297" s="241"/>
      <c r="G297" s="242">
        <v>2</v>
      </c>
      <c r="H297" s="240"/>
      <c r="I297" s="241"/>
      <c r="J297" s="242">
        <v>3</v>
      </c>
      <c r="K297" s="240"/>
      <c r="L297" s="241"/>
      <c r="M297" s="242">
        <v>4</v>
      </c>
      <c r="N297" s="240"/>
      <c r="O297" s="243"/>
      <c r="P297" s="239" t="s">
        <v>4</v>
      </c>
      <c r="Q297" s="244"/>
      <c r="R297" s="245"/>
      <c r="S297" s="5" t="s">
        <v>5</v>
      </c>
      <c r="T297" s="4" t="s">
        <v>6</v>
      </c>
    </row>
    <row r="298" spans="1:37" x14ac:dyDescent="0.3">
      <c r="A298" s="264"/>
      <c r="B298" s="246">
        <v>1</v>
      </c>
      <c r="C298" s="37" t="str">
        <f>IF(A298&gt;0,IF(VLOOKUP(A298,seznam!$A$5:$C$132,3)&gt;0,VLOOKUP(A298,seznam!$A$5:$C$132,3),"------"),"------")</f>
        <v>------</v>
      </c>
      <c r="D298" s="247"/>
      <c r="E298" s="248"/>
      <c r="F298" s="249"/>
      <c r="G298" s="230">
        <f>AE301</f>
        <v>0</v>
      </c>
      <c r="H298" s="231" t="str">
        <f>AF301</f>
        <v>:</v>
      </c>
      <c r="I298" s="250">
        <f>AG301</f>
        <v>0</v>
      </c>
      <c r="J298" s="230">
        <f>AG303</f>
        <v>0</v>
      </c>
      <c r="K298" s="231" t="str">
        <f>AF303</f>
        <v>:</v>
      </c>
      <c r="L298" s="250">
        <f>AE303</f>
        <v>0</v>
      </c>
      <c r="M298" s="230">
        <f>AE298</f>
        <v>0</v>
      </c>
      <c r="N298" s="231" t="str">
        <f>AF298</f>
        <v>:</v>
      </c>
      <c r="O298" s="232">
        <f>AG298</f>
        <v>0</v>
      </c>
      <c r="P298" s="233">
        <f>G298+J298+M298</f>
        <v>0</v>
      </c>
      <c r="Q298" s="231" t="s">
        <v>7</v>
      </c>
      <c r="R298" s="250">
        <f>I298+L298+O298</f>
        <v>0</v>
      </c>
      <c r="S298" s="228">
        <f>IF(G298&gt;I298,2,IF(AND(G298&lt;I298,H298=":"),1,0))+IF(J298&gt;L298,2,IF(AND(J298&lt;L298,K298=":"),1,0))+IF(M298&gt;O298,2,IF(AND(M298&lt;O298,N298=":"),1,0))</f>
        <v>0</v>
      </c>
      <c r="T298" s="229"/>
      <c r="V298" s="6">
        <v>1</v>
      </c>
      <c r="W298" s="10" t="str">
        <f>C299</f>
        <v>------</v>
      </c>
      <c r="X298" s="16" t="s">
        <v>10</v>
      </c>
      <c r="Y298" s="13" t="str">
        <f>C305</f>
        <v>------</v>
      </c>
      <c r="Z298" s="40"/>
      <c r="AA298" s="41"/>
      <c r="AB298" s="41"/>
      <c r="AC298" s="41"/>
      <c r="AD298" s="45"/>
      <c r="AE298" s="22">
        <f t="shared" ref="AE298:AE303" si="56">IF(AND(LEN(Z298)&gt;0,MID(Z298,1,1)&lt;&gt;"-"),"1","0")+IF(AND(LEN(AA298)&gt;0,MID(AA298,1,1)&lt;&gt;"-"),"1","0")+IF(AND(LEN(AB298)&gt;0,MID(AB298,1,1)&lt;&gt;"-"),"1","0")+IF(AND(LEN(AC298)&gt;0,MID(AC298,1,1)&lt;&gt;"-"),"1","0")+IF(AND(LEN(AD298)&gt;0,MID(AD298,1,1)&lt;&gt;"-"),"1","0")</f>
        <v>0</v>
      </c>
      <c r="AF298" s="23" t="s">
        <v>7</v>
      </c>
      <c r="AG298" s="24">
        <f t="shared" ref="AG298:AG303" si="57">IF(AND(LEN(Z298)&gt;0,MID(Z298,1,1)="-"),"1","0")+IF(AND(LEN(AA298)&gt;0,MID(AA298,1,1)="-"),"1","0")+IF(AND(LEN(AB298)&gt;0,MID(AB298,1,1)="-"),"1","0")+IF(AND(LEN(AC298)&gt;0,MID(AC298,1,1)="-"),"1","0")+IF(AND(LEN(AD298)&gt;0,MID(AD298,1,1)="-"),"1","0")</f>
        <v>0</v>
      </c>
      <c r="AJ298" s="113">
        <f>A298</f>
        <v>0</v>
      </c>
      <c r="AK298" s="113">
        <f>A304</f>
        <v>0</v>
      </c>
    </row>
    <row r="299" spans="1:37" x14ac:dyDescent="0.3">
      <c r="A299" s="265"/>
      <c r="B299" s="208"/>
      <c r="C299" s="89" t="str">
        <f>IF(A298&gt;0,IF(VLOOKUP(A298,seznam!$A$5:$C$132,2)&gt;0,VLOOKUP(A298,seznam!$A$5:$C$132,2),"------"),"------")</f>
        <v>------</v>
      </c>
      <c r="D299" s="205"/>
      <c r="E299" s="205"/>
      <c r="F299" s="206"/>
      <c r="G299" s="196"/>
      <c r="H299" s="198"/>
      <c r="I299" s="200"/>
      <c r="J299" s="196"/>
      <c r="K299" s="198"/>
      <c r="L299" s="200"/>
      <c r="M299" s="196"/>
      <c r="N299" s="198"/>
      <c r="O299" s="214"/>
      <c r="P299" s="216"/>
      <c r="Q299" s="198"/>
      <c r="R299" s="200"/>
      <c r="S299" s="210"/>
      <c r="T299" s="212"/>
      <c r="V299" s="7">
        <v>2</v>
      </c>
      <c r="W299" s="11" t="str">
        <f>C301</f>
        <v>------</v>
      </c>
      <c r="X299" s="17" t="s">
        <v>10</v>
      </c>
      <c r="Y299" s="14" t="str">
        <f>C303</f>
        <v>------</v>
      </c>
      <c r="Z299" s="42"/>
      <c r="AA299" s="39"/>
      <c r="AB299" s="39"/>
      <c r="AC299" s="39"/>
      <c r="AD299" s="46"/>
      <c r="AE299" s="25">
        <f t="shared" si="56"/>
        <v>0</v>
      </c>
      <c r="AF299" s="26" t="s">
        <v>7</v>
      </c>
      <c r="AG299" s="27">
        <f t="shared" si="57"/>
        <v>0</v>
      </c>
      <c r="AJ299" s="113">
        <f>A300</f>
        <v>0</v>
      </c>
      <c r="AK299" s="113">
        <f>A302</f>
        <v>0</v>
      </c>
    </row>
    <row r="300" spans="1:37" x14ac:dyDescent="0.3">
      <c r="A300" s="265"/>
      <c r="B300" s="207">
        <v>2</v>
      </c>
      <c r="C300" s="38" t="str">
        <f>IF(A300&gt;0,IF(VLOOKUP(A300,seznam!$A$5:$C$132,3)&gt;0,VLOOKUP(A300,seznam!$A$5:$C$132,3),"------"),"------")</f>
        <v>------</v>
      </c>
      <c r="D300" s="197">
        <f>I298</f>
        <v>0</v>
      </c>
      <c r="E300" s="197" t="str">
        <f>H298</f>
        <v>:</v>
      </c>
      <c r="F300" s="199">
        <f>G298</f>
        <v>0</v>
      </c>
      <c r="G300" s="201"/>
      <c r="H300" s="202"/>
      <c r="I300" s="203"/>
      <c r="J300" s="195">
        <f>AE299</f>
        <v>0</v>
      </c>
      <c r="K300" s="197" t="str">
        <f>AF299</f>
        <v>:</v>
      </c>
      <c r="L300" s="199">
        <f>AG299</f>
        <v>0</v>
      </c>
      <c r="M300" s="195">
        <f>AE302</f>
        <v>0</v>
      </c>
      <c r="N300" s="197" t="str">
        <f>AF302</f>
        <v>:</v>
      </c>
      <c r="O300" s="213">
        <f>AG302</f>
        <v>0</v>
      </c>
      <c r="P300" s="215">
        <f>D300+J300+M300</f>
        <v>0</v>
      </c>
      <c r="Q300" s="197" t="s">
        <v>7</v>
      </c>
      <c r="R300" s="199">
        <f>F300+L300+O300</f>
        <v>0</v>
      </c>
      <c r="S300" s="209">
        <f>IF(D300&gt;F300,2,IF(AND(D300&lt;F300,E300=":"),1,0))+IF(J300&gt;L300,2,IF(AND(J300&lt;L300,K300=":"),1,0))+IF(M300&gt;O300,2,IF(AND(M300&lt;O300,N300=":"),1,0))</f>
        <v>0</v>
      </c>
      <c r="T300" s="211"/>
      <c r="V300" s="7">
        <v>3</v>
      </c>
      <c r="W300" s="11" t="str">
        <f>C305</f>
        <v>------</v>
      </c>
      <c r="X300" s="18" t="s">
        <v>10</v>
      </c>
      <c r="Y300" s="14" t="str">
        <f>C303</f>
        <v>------</v>
      </c>
      <c r="Z300" s="42"/>
      <c r="AA300" s="39"/>
      <c r="AB300" s="39"/>
      <c r="AC300" s="39"/>
      <c r="AD300" s="46"/>
      <c r="AE300" s="25">
        <f t="shared" si="56"/>
        <v>0</v>
      </c>
      <c r="AF300" s="26" t="s">
        <v>7</v>
      </c>
      <c r="AG300" s="27">
        <f t="shared" si="57"/>
        <v>0</v>
      </c>
      <c r="AJ300" s="113">
        <f>A304</f>
        <v>0</v>
      </c>
      <c r="AK300" s="113">
        <f>A302</f>
        <v>0</v>
      </c>
    </row>
    <row r="301" spans="1:37" x14ac:dyDescent="0.3">
      <c r="A301" s="265"/>
      <c r="B301" s="208"/>
      <c r="C301" s="35" t="str">
        <f>IF(A300&gt;0,IF(VLOOKUP(A300,seznam!$A$5:$C$132,2)&gt;0,VLOOKUP(A300,seznam!$A$5:$C$132,2),"------"),"------")</f>
        <v>------</v>
      </c>
      <c r="D301" s="198"/>
      <c r="E301" s="198"/>
      <c r="F301" s="200"/>
      <c r="G301" s="204"/>
      <c r="H301" s="205"/>
      <c r="I301" s="206"/>
      <c r="J301" s="196"/>
      <c r="K301" s="198"/>
      <c r="L301" s="200"/>
      <c r="M301" s="196"/>
      <c r="N301" s="198"/>
      <c r="O301" s="214"/>
      <c r="P301" s="236"/>
      <c r="Q301" s="234"/>
      <c r="R301" s="235"/>
      <c r="S301" s="210"/>
      <c r="T301" s="212"/>
      <c r="V301" s="7">
        <v>4</v>
      </c>
      <c r="W301" s="11" t="str">
        <f>C299</f>
        <v>------</v>
      </c>
      <c r="X301" s="17" t="s">
        <v>10</v>
      </c>
      <c r="Y301" s="14" t="str">
        <f>C301</f>
        <v>------</v>
      </c>
      <c r="Z301" s="42"/>
      <c r="AA301" s="39"/>
      <c r="AB301" s="39"/>
      <c r="AC301" s="39"/>
      <c r="AD301" s="46"/>
      <c r="AE301" s="25">
        <f t="shared" si="56"/>
        <v>0</v>
      </c>
      <c r="AF301" s="26" t="s">
        <v>7</v>
      </c>
      <c r="AG301" s="27">
        <f t="shared" si="57"/>
        <v>0</v>
      </c>
      <c r="AJ301" s="113">
        <f>A298</f>
        <v>0</v>
      </c>
      <c r="AK301" s="113">
        <f>A300</f>
        <v>0</v>
      </c>
    </row>
    <row r="302" spans="1:37" x14ac:dyDescent="0.3">
      <c r="A302" s="265"/>
      <c r="B302" s="207">
        <v>3</v>
      </c>
      <c r="C302" s="38" t="str">
        <f>IF(A302&gt;0,IF(VLOOKUP(A302,seznam!$A$5:$C$132,3)&gt;0,VLOOKUP(A302,seznam!$A$5:$C$132,3),"------"),"------")</f>
        <v>------</v>
      </c>
      <c r="D302" s="197">
        <f>L298</f>
        <v>0</v>
      </c>
      <c r="E302" s="197" t="str">
        <f>K298</f>
        <v>:</v>
      </c>
      <c r="F302" s="199">
        <f>J298</f>
        <v>0</v>
      </c>
      <c r="G302" s="195">
        <f>L300</f>
        <v>0</v>
      </c>
      <c r="H302" s="197" t="str">
        <f>K300</f>
        <v>:</v>
      </c>
      <c r="I302" s="199">
        <f>J300</f>
        <v>0</v>
      </c>
      <c r="J302" s="201"/>
      <c r="K302" s="202"/>
      <c r="L302" s="203"/>
      <c r="M302" s="195">
        <f>AG300</f>
        <v>0</v>
      </c>
      <c r="N302" s="197" t="str">
        <f>AF300</f>
        <v>:</v>
      </c>
      <c r="O302" s="213">
        <f>AE300</f>
        <v>0</v>
      </c>
      <c r="P302" s="215">
        <f>D302+G302+M302</f>
        <v>0</v>
      </c>
      <c r="Q302" s="197" t="s">
        <v>7</v>
      </c>
      <c r="R302" s="199">
        <f>F302+I302+O302</f>
        <v>0</v>
      </c>
      <c r="S302" s="209">
        <f>IF(D302&gt;F302,2,IF(AND(D302&lt;F302,E302=":"),1,0))+IF(G302&gt;I302,2,IF(AND(G302&lt;I302,H302=":"),1,0))+IF(M302&gt;O302,2,IF(AND(M302&lt;O302,N302=":"),1,0))</f>
        <v>0</v>
      </c>
      <c r="T302" s="211"/>
      <c r="V302" s="7">
        <v>5</v>
      </c>
      <c r="W302" s="11" t="str">
        <f>C301</f>
        <v>------</v>
      </c>
      <c r="X302" s="17" t="s">
        <v>10</v>
      </c>
      <c r="Y302" s="14" t="str">
        <f>C305</f>
        <v>------</v>
      </c>
      <c r="Z302" s="42"/>
      <c r="AA302" s="39"/>
      <c r="AB302" s="39"/>
      <c r="AC302" s="39"/>
      <c r="AD302" s="46"/>
      <c r="AE302" s="25">
        <f t="shared" si="56"/>
        <v>0</v>
      </c>
      <c r="AF302" s="26" t="s">
        <v>7</v>
      </c>
      <c r="AG302" s="27">
        <f t="shared" si="57"/>
        <v>0</v>
      </c>
      <c r="AJ302" s="113">
        <f>A300</f>
        <v>0</v>
      </c>
      <c r="AK302" s="113">
        <f>A304</f>
        <v>0</v>
      </c>
    </row>
    <row r="303" spans="1:37" ht="13.5" thickBot="1" x14ac:dyDescent="0.35">
      <c r="A303" s="265"/>
      <c r="B303" s="208"/>
      <c r="C303" s="35" t="str">
        <f>IF(A302&gt;0,IF(VLOOKUP(A302,seznam!$A$5:$C$132,2)&gt;0,VLOOKUP(A302,seznam!$A$5:$C$132,2),"------"),"------")</f>
        <v>------</v>
      </c>
      <c r="D303" s="198"/>
      <c r="E303" s="198"/>
      <c r="F303" s="200"/>
      <c r="G303" s="196"/>
      <c r="H303" s="198"/>
      <c r="I303" s="200"/>
      <c r="J303" s="204"/>
      <c r="K303" s="205"/>
      <c r="L303" s="206"/>
      <c r="M303" s="196"/>
      <c r="N303" s="198"/>
      <c r="O303" s="214"/>
      <c r="P303" s="216"/>
      <c r="Q303" s="198"/>
      <c r="R303" s="200"/>
      <c r="S303" s="210"/>
      <c r="T303" s="212"/>
      <c r="V303" s="8">
        <v>6</v>
      </c>
      <c r="W303" s="12" t="str">
        <f>C303</f>
        <v>------</v>
      </c>
      <c r="X303" s="19" t="s">
        <v>10</v>
      </c>
      <c r="Y303" s="15" t="str">
        <f>C299</f>
        <v>------</v>
      </c>
      <c r="Z303" s="43"/>
      <c r="AA303" s="44"/>
      <c r="AB303" s="44"/>
      <c r="AC303" s="44"/>
      <c r="AD303" s="47"/>
      <c r="AE303" s="28">
        <f t="shared" si="56"/>
        <v>0</v>
      </c>
      <c r="AF303" s="29" t="s">
        <v>7</v>
      </c>
      <c r="AG303" s="30">
        <f t="shared" si="57"/>
        <v>0</v>
      </c>
      <c r="AJ303" s="113">
        <f>A302</f>
        <v>0</v>
      </c>
      <c r="AK303" s="113">
        <f>A298</f>
        <v>0</v>
      </c>
    </row>
    <row r="304" spans="1:37" x14ac:dyDescent="0.3">
      <c r="A304" s="265"/>
      <c r="B304" s="207">
        <v>4</v>
      </c>
      <c r="C304" s="38" t="str">
        <f>IF(A304&gt;0,IF(VLOOKUP(A304,seznam!$A$5:$C$132,3)&gt;0,VLOOKUP(A304,seznam!$A$5:$C$132,3),"------"),"------")</f>
        <v>------</v>
      </c>
      <c r="D304" s="197">
        <f>O298</f>
        <v>0</v>
      </c>
      <c r="E304" s="197" t="str">
        <f>N298</f>
        <v>:</v>
      </c>
      <c r="F304" s="199">
        <f>M298</f>
        <v>0</v>
      </c>
      <c r="G304" s="195">
        <f>O300</f>
        <v>0</v>
      </c>
      <c r="H304" s="197" t="str">
        <f>N300</f>
        <v>:</v>
      </c>
      <c r="I304" s="199">
        <f>M300</f>
        <v>0</v>
      </c>
      <c r="J304" s="195">
        <f>O302</f>
        <v>0</v>
      </c>
      <c r="K304" s="197" t="str">
        <f>N302</f>
        <v>:</v>
      </c>
      <c r="L304" s="199">
        <f>M302</f>
        <v>0</v>
      </c>
      <c r="M304" s="201"/>
      <c r="N304" s="202"/>
      <c r="O304" s="223"/>
      <c r="P304" s="215">
        <f>D304+G304+J304</f>
        <v>0</v>
      </c>
      <c r="Q304" s="197" t="s">
        <v>7</v>
      </c>
      <c r="R304" s="199">
        <f>F304+I304+L304</f>
        <v>0</v>
      </c>
      <c r="S304" s="209">
        <f>IF(D304&gt;F304,2,IF(AND(D304&lt;F304,E304=":"),1,0))+IF(G304&gt;I304,2,IF(AND(G304&lt;I304,H304=":"),1,0))+IF(J304&gt;L304,2,IF(AND(J304&lt;L304,K304=":"),1,0))</f>
        <v>0</v>
      </c>
      <c r="T304" s="211"/>
    </row>
    <row r="305" spans="1:37" ht="13.5" thickBot="1" x14ac:dyDescent="0.35">
      <c r="A305" s="266"/>
      <c r="B305" s="220"/>
      <c r="C305" s="36" t="str">
        <f>IF(A304&gt;0,IF(VLOOKUP(A304,seznam!$A$5:$C$132,2)&gt;0,VLOOKUP(A304,seznam!$A$5:$C$132,2),"------"),"------")</f>
        <v>------</v>
      </c>
      <c r="D305" s="218"/>
      <c r="E305" s="218"/>
      <c r="F305" s="219"/>
      <c r="G305" s="217"/>
      <c r="H305" s="218"/>
      <c r="I305" s="219"/>
      <c r="J305" s="217"/>
      <c r="K305" s="218"/>
      <c r="L305" s="219"/>
      <c r="M305" s="224"/>
      <c r="N305" s="225"/>
      <c r="O305" s="226"/>
      <c r="P305" s="227"/>
      <c r="Q305" s="218"/>
      <c r="R305" s="219"/>
      <c r="S305" s="221"/>
      <c r="T305" s="222"/>
    </row>
    <row r="306" spans="1:37" ht="13.5" thickBot="1" x14ac:dyDescent="0.35"/>
    <row r="307" spans="1:37" ht="13.5" thickBot="1" x14ac:dyDescent="0.35">
      <c r="A307" s="90" t="s">
        <v>2</v>
      </c>
      <c r="B307" s="237" t="s">
        <v>55</v>
      </c>
      <c r="C307" s="238"/>
      <c r="D307" s="239">
        <v>1</v>
      </c>
      <c r="E307" s="240"/>
      <c r="F307" s="241"/>
      <c r="G307" s="242">
        <v>2</v>
      </c>
      <c r="H307" s="240"/>
      <c r="I307" s="241"/>
      <c r="J307" s="242">
        <v>3</v>
      </c>
      <c r="K307" s="240"/>
      <c r="L307" s="241"/>
      <c r="M307" s="242">
        <v>4</v>
      </c>
      <c r="N307" s="240"/>
      <c r="O307" s="243"/>
      <c r="P307" s="239" t="s">
        <v>4</v>
      </c>
      <c r="Q307" s="244"/>
      <c r="R307" s="245"/>
      <c r="S307" s="5" t="s">
        <v>5</v>
      </c>
      <c r="T307" s="4" t="s">
        <v>6</v>
      </c>
    </row>
    <row r="308" spans="1:37" x14ac:dyDescent="0.3">
      <c r="A308" s="264"/>
      <c r="B308" s="246">
        <v>1</v>
      </c>
      <c r="C308" s="37" t="str">
        <f>IF(A308&gt;0,IF(VLOOKUP(A308,seznam!$A$5:$C$132,3)&gt;0,VLOOKUP(A308,seznam!$A$5:$C$132,3),"------"),"------")</f>
        <v>------</v>
      </c>
      <c r="D308" s="247"/>
      <c r="E308" s="248"/>
      <c r="F308" s="249"/>
      <c r="G308" s="230">
        <f>AE311</f>
        <v>0</v>
      </c>
      <c r="H308" s="231" t="str">
        <f>AF311</f>
        <v>:</v>
      </c>
      <c r="I308" s="250">
        <f>AG311</f>
        <v>0</v>
      </c>
      <c r="J308" s="230">
        <f>AG313</f>
        <v>0</v>
      </c>
      <c r="K308" s="231" t="str">
        <f>AF313</f>
        <v>:</v>
      </c>
      <c r="L308" s="250">
        <f>AE313</f>
        <v>0</v>
      </c>
      <c r="M308" s="230">
        <f>AE308</f>
        <v>0</v>
      </c>
      <c r="N308" s="231" t="str">
        <f>AF308</f>
        <v>:</v>
      </c>
      <c r="O308" s="232">
        <f>AG308</f>
        <v>0</v>
      </c>
      <c r="P308" s="233">
        <f>G308+J308+M308</f>
        <v>0</v>
      </c>
      <c r="Q308" s="231" t="s">
        <v>7</v>
      </c>
      <c r="R308" s="250">
        <f>I308+L308+O308</f>
        <v>0</v>
      </c>
      <c r="S308" s="228">
        <f>IF(G308&gt;I308,2,IF(AND(G308&lt;I308,H308=":"),1,0))+IF(J308&gt;L308,2,IF(AND(J308&lt;L308,K308=":"),1,0))+IF(M308&gt;O308,2,IF(AND(M308&lt;O308,N308=":"),1,0))</f>
        <v>0</v>
      </c>
      <c r="T308" s="229"/>
      <c r="V308" s="6">
        <v>1</v>
      </c>
      <c r="W308" s="10" t="str">
        <f>C309</f>
        <v>------</v>
      </c>
      <c r="X308" s="16" t="s">
        <v>10</v>
      </c>
      <c r="Y308" s="13" t="str">
        <f>C315</f>
        <v>------</v>
      </c>
      <c r="Z308" s="40"/>
      <c r="AA308" s="41"/>
      <c r="AB308" s="41"/>
      <c r="AC308" s="41"/>
      <c r="AD308" s="45"/>
      <c r="AE308" s="22">
        <f t="shared" ref="AE308:AE313" si="58">IF(AND(LEN(Z308)&gt;0,MID(Z308,1,1)&lt;&gt;"-"),"1","0")+IF(AND(LEN(AA308)&gt;0,MID(AA308,1,1)&lt;&gt;"-"),"1","0")+IF(AND(LEN(AB308)&gt;0,MID(AB308,1,1)&lt;&gt;"-"),"1","0")+IF(AND(LEN(AC308)&gt;0,MID(AC308,1,1)&lt;&gt;"-"),"1","0")+IF(AND(LEN(AD308)&gt;0,MID(AD308,1,1)&lt;&gt;"-"),"1","0")</f>
        <v>0</v>
      </c>
      <c r="AF308" s="23" t="s">
        <v>7</v>
      </c>
      <c r="AG308" s="24">
        <f t="shared" ref="AG308:AG313" si="59">IF(AND(LEN(Z308)&gt;0,MID(Z308,1,1)="-"),"1","0")+IF(AND(LEN(AA308)&gt;0,MID(AA308,1,1)="-"),"1","0")+IF(AND(LEN(AB308)&gt;0,MID(AB308,1,1)="-"),"1","0")+IF(AND(LEN(AC308)&gt;0,MID(AC308,1,1)="-"),"1","0")+IF(AND(LEN(AD308)&gt;0,MID(AD308,1,1)="-"),"1","0")</f>
        <v>0</v>
      </c>
      <c r="AJ308" s="113">
        <f>A308</f>
        <v>0</v>
      </c>
      <c r="AK308" s="113">
        <f>A314</f>
        <v>0</v>
      </c>
    </row>
    <row r="309" spans="1:37" x14ac:dyDescent="0.3">
      <c r="A309" s="265"/>
      <c r="B309" s="208"/>
      <c r="C309" s="89" t="str">
        <f>IF(A308&gt;0,IF(VLOOKUP(A308,seznam!$A$5:$C$132,2)&gt;0,VLOOKUP(A308,seznam!$A$5:$C$132,2),"------"),"------")</f>
        <v>------</v>
      </c>
      <c r="D309" s="205"/>
      <c r="E309" s="205"/>
      <c r="F309" s="206"/>
      <c r="G309" s="196"/>
      <c r="H309" s="198"/>
      <c r="I309" s="200"/>
      <c r="J309" s="196"/>
      <c r="K309" s="198"/>
      <c r="L309" s="200"/>
      <c r="M309" s="196"/>
      <c r="N309" s="198"/>
      <c r="O309" s="214"/>
      <c r="P309" s="216"/>
      <c r="Q309" s="198"/>
      <c r="R309" s="200"/>
      <c r="S309" s="210"/>
      <c r="T309" s="212"/>
      <c r="V309" s="7">
        <v>2</v>
      </c>
      <c r="W309" s="11" t="str">
        <f>C311</f>
        <v>------</v>
      </c>
      <c r="X309" s="17" t="s">
        <v>10</v>
      </c>
      <c r="Y309" s="14" t="str">
        <f>C313</f>
        <v>------</v>
      </c>
      <c r="Z309" s="42"/>
      <c r="AA309" s="39"/>
      <c r="AB309" s="39"/>
      <c r="AC309" s="39"/>
      <c r="AD309" s="46"/>
      <c r="AE309" s="25">
        <f t="shared" si="58"/>
        <v>0</v>
      </c>
      <c r="AF309" s="26" t="s">
        <v>7</v>
      </c>
      <c r="AG309" s="27">
        <f t="shared" si="59"/>
        <v>0</v>
      </c>
      <c r="AJ309" s="113">
        <f>A310</f>
        <v>0</v>
      </c>
      <c r="AK309" s="113">
        <f>A312</f>
        <v>0</v>
      </c>
    </row>
    <row r="310" spans="1:37" x14ac:dyDescent="0.3">
      <c r="A310" s="265"/>
      <c r="B310" s="207">
        <v>2</v>
      </c>
      <c r="C310" s="38" t="str">
        <f>IF(A310&gt;0,IF(VLOOKUP(A310,seznam!$A$5:$C$132,3)&gt;0,VLOOKUP(A310,seznam!$A$5:$C$132,3),"------"),"------")</f>
        <v>------</v>
      </c>
      <c r="D310" s="197">
        <f>I308</f>
        <v>0</v>
      </c>
      <c r="E310" s="197" t="str">
        <f>H308</f>
        <v>:</v>
      </c>
      <c r="F310" s="199">
        <f>G308</f>
        <v>0</v>
      </c>
      <c r="G310" s="201"/>
      <c r="H310" s="202"/>
      <c r="I310" s="203"/>
      <c r="J310" s="195">
        <f>AE309</f>
        <v>0</v>
      </c>
      <c r="K310" s="197" t="str">
        <f>AF309</f>
        <v>:</v>
      </c>
      <c r="L310" s="199">
        <f>AG309</f>
        <v>0</v>
      </c>
      <c r="M310" s="195">
        <f>AE312</f>
        <v>0</v>
      </c>
      <c r="N310" s="197" t="str">
        <f>AF312</f>
        <v>:</v>
      </c>
      <c r="O310" s="213">
        <f>AG312</f>
        <v>0</v>
      </c>
      <c r="P310" s="215">
        <f>D310+J310+M310</f>
        <v>0</v>
      </c>
      <c r="Q310" s="197" t="s">
        <v>7</v>
      </c>
      <c r="R310" s="199">
        <f>F310+L310+O310</f>
        <v>0</v>
      </c>
      <c r="S310" s="209">
        <f>IF(D310&gt;F310,2,IF(AND(D310&lt;F310,E310=":"),1,0))+IF(J310&gt;L310,2,IF(AND(J310&lt;L310,K310=":"),1,0))+IF(M310&gt;O310,2,IF(AND(M310&lt;O310,N310=":"),1,0))</f>
        <v>0</v>
      </c>
      <c r="T310" s="211"/>
      <c r="V310" s="7">
        <v>3</v>
      </c>
      <c r="W310" s="11" t="str">
        <f>C315</f>
        <v>------</v>
      </c>
      <c r="X310" s="18" t="s">
        <v>10</v>
      </c>
      <c r="Y310" s="14" t="str">
        <f>C313</f>
        <v>------</v>
      </c>
      <c r="Z310" s="42"/>
      <c r="AA310" s="39"/>
      <c r="AB310" s="39"/>
      <c r="AC310" s="39"/>
      <c r="AD310" s="46"/>
      <c r="AE310" s="25">
        <f t="shared" si="58"/>
        <v>0</v>
      </c>
      <c r="AF310" s="26" t="s">
        <v>7</v>
      </c>
      <c r="AG310" s="27">
        <f t="shared" si="59"/>
        <v>0</v>
      </c>
      <c r="AJ310" s="113">
        <f>A314</f>
        <v>0</v>
      </c>
      <c r="AK310" s="113">
        <f>A312</f>
        <v>0</v>
      </c>
    </row>
    <row r="311" spans="1:37" x14ac:dyDescent="0.3">
      <c r="A311" s="265"/>
      <c r="B311" s="208"/>
      <c r="C311" s="35" t="str">
        <f>IF(A310&gt;0,IF(VLOOKUP(A310,seznam!$A$5:$C$132,2)&gt;0,VLOOKUP(A310,seznam!$A$5:$C$132,2),"------"),"------")</f>
        <v>------</v>
      </c>
      <c r="D311" s="198"/>
      <c r="E311" s="198"/>
      <c r="F311" s="200"/>
      <c r="G311" s="204"/>
      <c r="H311" s="205"/>
      <c r="I311" s="206"/>
      <c r="J311" s="196"/>
      <c r="K311" s="198"/>
      <c r="L311" s="200"/>
      <c r="M311" s="196"/>
      <c r="N311" s="198"/>
      <c r="O311" s="214"/>
      <c r="P311" s="236"/>
      <c r="Q311" s="234"/>
      <c r="R311" s="235"/>
      <c r="S311" s="210"/>
      <c r="T311" s="212"/>
      <c r="V311" s="7">
        <v>4</v>
      </c>
      <c r="W311" s="11" t="str">
        <f>C309</f>
        <v>------</v>
      </c>
      <c r="X311" s="17" t="s">
        <v>10</v>
      </c>
      <c r="Y311" s="14" t="str">
        <f>C311</f>
        <v>------</v>
      </c>
      <c r="Z311" s="42"/>
      <c r="AA311" s="39"/>
      <c r="AB311" s="39"/>
      <c r="AC311" s="39"/>
      <c r="AD311" s="46"/>
      <c r="AE311" s="25">
        <f t="shared" si="58"/>
        <v>0</v>
      </c>
      <c r="AF311" s="26" t="s">
        <v>7</v>
      </c>
      <c r="AG311" s="27">
        <f t="shared" si="59"/>
        <v>0</v>
      </c>
      <c r="AJ311" s="113">
        <f>A308</f>
        <v>0</v>
      </c>
      <c r="AK311" s="113">
        <f>A310</f>
        <v>0</v>
      </c>
    </row>
    <row r="312" spans="1:37" x14ac:dyDescent="0.3">
      <c r="A312" s="265"/>
      <c r="B312" s="207">
        <v>3</v>
      </c>
      <c r="C312" s="38" t="str">
        <f>IF(A312&gt;0,IF(VLOOKUP(A312,seznam!$A$5:$C$132,3)&gt;0,VLOOKUP(A312,seznam!$A$5:$C$132,3),"------"),"------")</f>
        <v>------</v>
      </c>
      <c r="D312" s="197">
        <f>L308</f>
        <v>0</v>
      </c>
      <c r="E312" s="197" t="str">
        <f>K308</f>
        <v>:</v>
      </c>
      <c r="F312" s="199">
        <f>J308</f>
        <v>0</v>
      </c>
      <c r="G312" s="195">
        <f>L310</f>
        <v>0</v>
      </c>
      <c r="H312" s="197" t="str">
        <f>K310</f>
        <v>:</v>
      </c>
      <c r="I312" s="199">
        <f>J310</f>
        <v>0</v>
      </c>
      <c r="J312" s="201"/>
      <c r="K312" s="202"/>
      <c r="L312" s="203"/>
      <c r="M312" s="195">
        <f>AG310</f>
        <v>0</v>
      </c>
      <c r="N312" s="197" t="str">
        <f>AF310</f>
        <v>:</v>
      </c>
      <c r="O312" s="213">
        <f>AE310</f>
        <v>0</v>
      </c>
      <c r="P312" s="215">
        <f>D312+G312+M312</f>
        <v>0</v>
      </c>
      <c r="Q312" s="197" t="s">
        <v>7</v>
      </c>
      <c r="R312" s="199">
        <f>F312+I312+O312</f>
        <v>0</v>
      </c>
      <c r="S312" s="209">
        <f>IF(D312&gt;F312,2,IF(AND(D312&lt;F312,E312=":"),1,0))+IF(G312&gt;I312,2,IF(AND(G312&lt;I312,H312=":"),1,0))+IF(M312&gt;O312,2,IF(AND(M312&lt;O312,N312=":"),1,0))</f>
        <v>0</v>
      </c>
      <c r="T312" s="211"/>
      <c r="V312" s="7">
        <v>5</v>
      </c>
      <c r="W312" s="11" t="str">
        <f>C311</f>
        <v>------</v>
      </c>
      <c r="X312" s="17" t="s">
        <v>10</v>
      </c>
      <c r="Y312" s="14" t="str">
        <f>C315</f>
        <v>------</v>
      </c>
      <c r="Z312" s="42"/>
      <c r="AA312" s="39"/>
      <c r="AB312" s="39"/>
      <c r="AC312" s="39"/>
      <c r="AD312" s="46"/>
      <c r="AE312" s="25">
        <f t="shared" si="58"/>
        <v>0</v>
      </c>
      <c r="AF312" s="26" t="s">
        <v>7</v>
      </c>
      <c r="AG312" s="27">
        <f t="shared" si="59"/>
        <v>0</v>
      </c>
      <c r="AJ312" s="113">
        <f>A310</f>
        <v>0</v>
      </c>
      <c r="AK312" s="113">
        <f>A314</f>
        <v>0</v>
      </c>
    </row>
    <row r="313" spans="1:37" ht="13.5" thickBot="1" x14ac:dyDescent="0.35">
      <c r="A313" s="265"/>
      <c r="B313" s="208"/>
      <c r="C313" s="35" t="str">
        <f>IF(A312&gt;0,IF(VLOOKUP(A312,seznam!$A$5:$C$132,2)&gt;0,VLOOKUP(A312,seznam!$A$5:$C$132,2),"------"),"------")</f>
        <v>------</v>
      </c>
      <c r="D313" s="198"/>
      <c r="E313" s="198"/>
      <c r="F313" s="200"/>
      <c r="G313" s="196"/>
      <c r="H313" s="198"/>
      <c r="I313" s="200"/>
      <c r="J313" s="204"/>
      <c r="K313" s="205"/>
      <c r="L313" s="206"/>
      <c r="M313" s="196"/>
      <c r="N313" s="198"/>
      <c r="O313" s="214"/>
      <c r="P313" s="216"/>
      <c r="Q313" s="198"/>
      <c r="R313" s="200"/>
      <c r="S313" s="210"/>
      <c r="T313" s="212"/>
      <c r="V313" s="8">
        <v>6</v>
      </c>
      <c r="W313" s="12" t="str">
        <f>C313</f>
        <v>------</v>
      </c>
      <c r="X313" s="19" t="s">
        <v>10</v>
      </c>
      <c r="Y313" s="15" t="str">
        <f>C309</f>
        <v>------</v>
      </c>
      <c r="Z313" s="43"/>
      <c r="AA313" s="44"/>
      <c r="AB313" s="44"/>
      <c r="AC313" s="44"/>
      <c r="AD313" s="47"/>
      <c r="AE313" s="28">
        <f t="shared" si="58"/>
        <v>0</v>
      </c>
      <c r="AF313" s="29" t="s">
        <v>7</v>
      </c>
      <c r="AG313" s="30">
        <f t="shared" si="59"/>
        <v>0</v>
      </c>
      <c r="AJ313" s="113">
        <f>A312</f>
        <v>0</v>
      </c>
      <c r="AK313" s="113">
        <f>A308</f>
        <v>0</v>
      </c>
    </row>
    <row r="314" spans="1:37" x14ac:dyDescent="0.3">
      <c r="A314" s="265"/>
      <c r="B314" s="207">
        <v>4</v>
      </c>
      <c r="C314" s="38" t="str">
        <f>IF(A314&gt;0,IF(VLOOKUP(A314,seznam!$A$5:$C$132,3)&gt;0,VLOOKUP(A314,seznam!$A$5:$C$132,3),"------"),"------")</f>
        <v>------</v>
      </c>
      <c r="D314" s="197">
        <f>O308</f>
        <v>0</v>
      </c>
      <c r="E314" s="197" t="str">
        <f>N308</f>
        <v>:</v>
      </c>
      <c r="F314" s="199">
        <f>M308</f>
        <v>0</v>
      </c>
      <c r="G314" s="195">
        <f>O310</f>
        <v>0</v>
      </c>
      <c r="H314" s="197" t="str">
        <f>N310</f>
        <v>:</v>
      </c>
      <c r="I314" s="199">
        <f>M310</f>
        <v>0</v>
      </c>
      <c r="J314" s="195">
        <f>O312</f>
        <v>0</v>
      </c>
      <c r="K314" s="197" t="str">
        <f>N312</f>
        <v>:</v>
      </c>
      <c r="L314" s="199">
        <f>M312</f>
        <v>0</v>
      </c>
      <c r="M314" s="201"/>
      <c r="N314" s="202"/>
      <c r="O314" s="223"/>
      <c r="P314" s="215">
        <f>D314+G314+J314</f>
        <v>0</v>
      </c>
      <c r="Q314" s="197" t="s">
        <v>7</v>
      </c>
      <c r="R314" s="199">
        <f>F314+I314+L314</f>
        <v>0</v>
      </c>
      <c r="S314" s="209">
        <f>IF(D314&gt;F314,2,IF(AND(D314&lt;F314,E314=":"),1,0))+IF(G314&gt;I314,2,IF(AND(G314&lt;I314,H314=":"),1,0))+IF(J314&gt;L314,2,IF(AND(J314&lt;L314,K314=":"),1,0))</f>
        <v>0</v>
      </c>
      <c r="T314" s="211"/>
    </row>
    <row r="315" spans="1:37" ht="13.5" thickBot="1" x14ac:dyDescent="0.35">
      <c r="A315" s="266"/>
      <c r="B315" s="220"/>
      <c r="C315" s="36" t="str">
        <f>IF(A314&gt;0,IF(VLOOKUP(A314,seznam!$A$5:$C$132,2)&gt;0,VLOOKUP(A314,seznam!$A$5:$C$132,2),"------"),"------")</f>
        <v>------</v>
      </c>
      <c r="D315" s="218"/>
      <c r="E315" s="218"/>
      <c r="F315" s="219"/>
      <c r="G315" s="217"/>
      <c r="H315" s="218"/>
      <c r="I315" s="219"/>
      <c r="J315" s="217"/>
      <c r="K315" s="218"/>
      <c r="L315" s="219"/>
      <c r="M315" s="224"/>
      <c r="N315" s="225"/>
      <c r="O315" s="226"/>
      <c r="P315" s="227"/>
      <c r="Q315" s="218"/>
      <c r="R315" s="219"/>
      <c r="S315" s="221"/>
      <c r="T315" s="222"/>
    </row>
    <row r="316" spans="1:37" ht="13.5" thickBot="1" x14ac:dyDescent="0.35"/>
    <row r="317" spans="1:37" ht="13.5" thickBot="1" x14ac:dyDescent="0.35">
      <c r="A317" s="90" t="s">
        <v>2</v>
      </c>
      <c r="B317" s="237" t="s">
        <v>56</v>
      </c>
      <c r="C317" s="238"/>
      <c r="D317" s="239">
        <v>1</v>
      </c>
      <c r="E317" s="240"/>
      <c r="F317" s="241"/>
      <c r="G317" s="242">
        <v>2</v>
      </c>
      <c r="H317" s="240"/>
      <c r="I317" s="241"/>
      <c r="J317" s="242">
        <v>3</v>
      </c>
      <c r="K317" s="240"/>
      <c r="L317" s="241"/>
      <c r="M317" s="242">
        <v>4</v>
      </c>
      <c r="N317" s="240"/>
      <c r="O317" s="243"/>
      <c r="P317" s="239" t="s">
        <v>4</v>
      </c>
      <c r="Q317" s="244"/>
      <c r="R317" s="245"/>
      <c r="S317" s="5" t="s">
        <v>5</v>
      </c>
      <c r="T317" s="4" t="s">
        <v>6</v>
      </c>
    </row>
    <row r="318" spans="1:37" x14ac:dyDescent="0.3">
      <c r="A318" s="264"/>
      <c r="B318" s="246">
        <v>1</v>
      </c>
      <c r="C318" s="37" t="str">
        <f>IF(A318&gt;0,IF(VLOOKUP(A318,seznam!$A$5:$C$132,3)&gt;0,VLOOKUP(A318,seznam!$A$5:$C$132,3),"------"),"------")</f>
        <v>------</v>
      </c>
      <c r="D318" s="247"/>
      <c r="E318" s="248"/>
      <c r="F318" s="249"/>
      <c r="G318" s="230">
        <f>AE321</f>
        <v>0</v>
      </c>
      <c r="H318" s="231" t="str">
        <f>AF321</f>
        <v>:</v>
      </c>
      <c r="I318" s="250">
        <f>AG321</f>
        <v>0</v>
      </c>
      <c r="J318" s="230">
        <f>AG323</f>
        <v>0</v>
      </c>
      <c r="K318" s="231" t="str">
        <f>AF323</f>
        <v>:</v>
      </c>
      <c r="L318" s="250">
        <f>AE323</f>
        <v>0</v>
      </c>
      <c r="M318" s="230">
        <f>AE318</f>
        <v>0</v>
      </c>
      <c r="N318" s="231" t="str">
        <f>AF318</f>
        <v>:</v>
      </c>
      <c r="O318" s="232">
        <f>AG318</f>
        <v>0</v>
      </c>
      <c r="P318" s="233">
        <f>G318+J318+M318</f>
        <v>0</v>
      </c>
      <c r="Q318" s="231" t="s">
        <v>7</v>
      </c>
      <c r="R318" s="250">
        <f>I318+L318+O318</f>
        <v>0</v>
      </c>
      <c r="S318" s="228">
        <f>IF(G318&gt;I318,2,IF(AND(G318&lt;I318,H318=":"),1,0))+IF(J318&gt;L318,2,IF(AND(J318&lt;L318,K318=":"),1,0))+IF(M318&gt;O318,2,IF(AND(M318&lt;O318,N318=":"),1,0))</f>
        <v>0</v>
      </c>
      <c r="T318" s="229"/>
      <c r="V318" s="6">
        <v>1</v>
      </c>
      <c r="W318" s="10" t="str">
        <f>C319</f>
        <v>------</v>
      </c>
      <c r="X318" s="16" t="s">
        <v>10</v>
      </c>
      <c r="Y318" s="13" t="str">
        <f>C325</f>
        <v>------</v>
      </c>
      <c r="Z318" s="40"/>
      <c r="AA318" s="41"/>
      <c r="AB318" s="41"/>
      <c r="AC318" s="41"/>
      <c r="AD318" s="45"/>
      <c r="AE318" s="22">
        <f t="shared" ref="AE318:AE323" si="60">IF(AND(LEN(Z318)&gt;0,MID(Z318,1,1)&lt;&gt;"-"),"1","0")+IF(AND(LEN(AA318)&gt;0,MID(AA318,1,1)&lt;&gt;"-"),"1","0")+IF(AND(LEN(AB318)&gt;0,MID(AB318,1,1)&lt;&gt;"-"),"1","0")+IF(AND(LEN(AC318)&gt;0,MID(AC318,1,1)&lt;&gt;"-"),"1","0")+IF(AND(LEN(AD318)&gt;0,MID(AD318,1,1)&lt;&gt;"-"),"1","0")</f>
        <v>0</v>
      </c>
      <c r="AF318" s="23" t="s">
        <v>7</v>
      </c>
      <c r="AG318" s="24">
        <f t="shared" ref="AG318:AG323" si="61">IF(AND(LEN(Z318)&gt;0,MID(Z318,1,1)="-"),"1","0")+IF(AND(LEN(AA318)&gt;0,MID(AA318,1,1)="-"),"1","0")+IF(AND(LEN(AB318)&gt;0,MID(AB318,1,1)="-"),"1","0")+IF(AND(LEN(AC318)&gt;0,MID(AC318,1,1)="-"),"1","0")+IF(AND(LEN(AD318)&gt;0,MID(AD318,1,1)="-"),"1","0")</f>
        <v>0</v>
      </c>
      <c r="AJ318" s="113">
        <f>A318</f>
        <v>0</v>
      </c>
      <c r="AK318" s="113">
        <f>A324</f>
        <v>0</v>
      </c>
    </row>
    <row r="319" spans="1:37" x14ac:dyDescent="0.3">
      <c r="A319" s="265"/>
      <c r="B319" s="208"/>
      <c r="C319" s="89" t="str">
        <f>IF(A318&gt;0,IF(VLOOKUP(A318,seznam!$A$5:$C$132,2)&gt;0,VLOOKUP(A318,seznam!$A$5:$C$132,2),"------"),"------")</f>
        <v>------</v>
      </c>
      <c r="D319" s="205"/>
      <c r="E319" s="205"/>
      <c r="F319" s="206"/>
      <c r="G319" s="196"/>
      <c r="H319" s="198"/>
      <c r="I319" s="200"/>
      <c r="J319" s="196"/>
      <c r="K319" s="198"/>
      <c r="L319" s="200"/>
      <c r="M319" s="196"/>
      <c r="N319" s="198"/>
      <c r="O319" s="214"/>
      <c r="P319" s="216"/>
      <c r="Q319" s="198"/>
      <c r="R319" s="200"/>
      <c r="S319" s="210"/>
      <c r="T319" s="212"/>
      <c r="V319" s="7">
        <v>2</v>
      </c>
      <c r="W319" s="11" t="str">
        <f>C321</f>
        <v>------</v>
      </c>
      <c r="X319" s="17" t="s">
        <v>10</v>
      </c>
      <c r="Y319" s="14" t="str">
        <f>C323</f>
        <v>------</v>
      </c>
      <c r="Z319" s="42"/>
      <c r="AA319" s="39"/>
      <c r="AB319" s="39"/>
      <c r="AC319" s="39"/>
      <c r="AD319" s="46"/>
      <c r="AE319" s="25">
        <f t="shared" si="60"/>
        <v>0</v>
      </c>
      <c r="AF319" s="26" t="s">
        <v>7</v>
      </c>
      <c r="AG319" s="27">
        <f t="shared" si="61"/>
        <v>0</v>
      </c>
      <c r="AJ319" s="113">
        <f>A320</f>
        <v>0</v>
      </c>
      <c r="AK319" s="113">
        <f>A322</f>
        <v>0</v>
      </c>
    </row>
    <row r="320" spans="1:37" x14ac:dyDescent="0.3">
      <c r="A320" s="265"/>
      <c r="B320" s="207">
        <v>2</v>
      </c>
      <c r="C320" s="38" t="str">
        <f>IF(A320&gt;0,IF(VLOOKUP(A320,seznam!$A$5:$C$132,3)&gt;0,VLOOKUP(A320,seznam!$A$5:$C$132,3),"------"),"------")</f>
        <v>------</v>
      </c>
      <c r="D320" s="197">
        <f>I318</f>
        <v>0</v>
      </c>
      <c r="E320" s="197" t="str">
        <f>H318</f>
        <v>:</v>
      </c>
      <c r="F320" s="199">
        <f>G318</f>
        <v>0</v>
      </c>
      <c r="G320" s="201"/>
      <c r="H320" s="202"/>
      <c r="I320" s="203"/>
      <c r="J320" s="195">
        <f>AE319</f>
        <v>0</v>
      </c>
      <c r="K320" s="197" t="str">
        <f>AF319</f>
        <v>:</v>
      </c>
      <c r="L320" s="199">
        <f>AG319</f>
        <v>0</v>
      </c>
      <c r="M320" s="195">
        <f>AE322</f>
        <v>0</v>
      </c>
      <c r="N320" s="197" t="str">
        <f>AF322</f>
        <v>:</v>
      </c>
      <c r="O320" s="213">
        <f>AG322</f>
        <v>0</v>
      </c>
      <c r="P320" s="215">
        <f>D320+J320+M320</f>
        <v>0</v>
      </c>
      <c r="Q320" s="197" t="s">
        <v>7</v>
      </c>
      <c r="R320" s="199">
        <f>F320+L320+O320</f>
        <v>0</v>
      </c>
      <c r="S320" s="209">
        <f>IF(D320&gt;F320,2,IF(AND(D320&lt;F320,E320=":"),1,0))+IF(J320&gt;L320,2,IF(AND(J320&lt;L320,K320=":"),1,0))+IF(M320&gt;O320,2,IF(AND(M320&lt;O320,N320=":"),1,0))</f>
        <v>0</v>
      </c>
      <c r="T320" s="211"/>
      <c r="V320" s="7">
        <v>3</v>
      </c>
      <c r="W320" s="11" t="str">
        <f>C325</f>
        <v>------</v>
      </c>
      <c r="X320" s="18" t="s">
        <v>10</v>
      </c>
      <c r="Y320" s="14" t="str">
        <f>C323</f>
        <v>------</v>
      </c>
      <c r="Z320" s="42"/>
      <c r="AA320" s="39"/>
      <c r="AB320" s="39"/>
      <c r="AC320" s="39"/>
      <c r="AD320" s="46"/>
      <c r="AE320" s="25">
        <f t="shared" si="60"/>
        <v>0</v>
      </c>
      <c r="AF320" s="26" t="s">
        <v>7</v>
      </c>
      <c r="AG320" s="27">
        <f t="shared" si="61"/>
        <v>0</v>
      </c>
      <c r="AJ320" s="113">
        <f>A324</f>
        <v>0</v>
      </c>
      <c r="AK320" s="113">
        <f>A322</f>
        <v>0</v>
      </c>
    </row>
    <row r="321" spans="1:37" x14ac:dyDescent="0.3">
      <c r="A321" s="265"/>
      <c r="B321" s="208"/>
      <c r="C321" s="35" t="str">
        <f>IF(A320&gt;0,IF(VLOOKUP(A320,seznam!$A$5:$C$132,2)&gt;0,VLOOKUP(A320,seznam!$A$5:$C$132,2),"------"),"------")</f>
        <v>------</v>
      </c>
      <c r="D321" s="198"/>
      <c r="E321" s="198"/>
      <c r="F321" s="200"/>
      <c r="G321" s="204"/>
      <c r="H321" s="205"/>
      <c r="I321" s="206"/>
      <c r="J321" s="196"/>
      <c r="K321" s="198"/>
      <c r="L321" s="200"/>
      <c r="M321" s="196"/>
      <c r="N321" s="198"/>
      <c r="O321" s="214"/>
      <c r="P321" s="236"/>
      <c r="Q321" s="234"/>
      <c r="R321" s="235"/>
      <c r="S321" s="210"/>
      <c r="T321" s="212"/>
      <c r="V321" s="7">
        <v>4</v>
      </c>
      <c r="W321" s="11" t="str">
        <f>C319</f>
        <v>------</v>
      </c>
      <c r="X321" s="17" t="s">
        <v>10</v>
      </c>
      <c r="Y321" s="14" t="str">
        <f>C321</f>
        <v>------</v>
      </c>
      <c r="Z321" s="42"/>
      <c r="AA321" s="39"/>
      <c r="AB321" s="39"/>
      <c r="AC321" s="39"/>
      <c r="AD321" s="46"/>
      <c r="AE321" s="25">
        <f t="shared" si="60"/>
        <v>0</v>
      </c>
      <c r="AF321" s="26" t="s">
        <v>7</v>
      </c>
      <c r="AG321" s="27">
        <f t="shared" si="61"/>
        <v>0</v>
      </c>
      <c r="AJ321" s="113">
        <f>A318</f>
        <v>0</v>
      </c>
      <c r="AK321" s="113">
        <f>A320</f>
        <v>0</v>
      </c>
    </row>
    <row r="322" spans="1:37" x14ac:dyDescent="0.3">
      <c r="A322" s="265"/>
      <c r="B322" s="207">
        <v>3</v>
      </c>
      <c r="C322" s="38" t="str">
        <f>IF(A322&gt;0,IF(VLOOKUP(A322,seznam!$A$5:$C$132,3)&gt;0,VLOOKUP(A322,seznam!$A$5:$C$132,3),"------"),"------")</f>
        <v>------</v>
      </c>
      <c r="D322" s="197">
        <f>L318</f>
        <v>0</v>
      </c>
      <c r="E322" s="197" t="str">
        <f>K318</f>
        <v>:</v>
      </c>
      <c r="F322" s="199">
        <f>J318</f>
        <v>0</v>
      </c>
      <c r="G322" s="195">
        <f>L320</f>
        <v>0</v>
      </c>
      <c r="H322" s="197" t="str">
        <f>K320</f>
        <v>:</v>
      </c>
      <c r="I322" s="199">
        <f>J320</f>
        <v>0</v>
      </c>
      <c r="J322" s="201"/>
      <c r="K322" s="202"/>
      <c r="L322" s="203"/>
      <c r="M322" s="195">
        <f>AG320</f>
        <v>0</v>
      </c>
      <c r="N322" s="197" t="str">
        <f>AF320</f>
        <v>:</v>
      </c>
      <c r="O322" s="213">
        <f>AE320</f>
        <v>0</v>
      </c>
      <c r="P322" s="215">
        <f>D322+G322+M322</f>
        <v>0</v>
      </c>
      <c r="Q322" s="197" t="s">
        <v>7</v>
      </c>
      <c r="R322" s="199">
        <f>F322+I322+O322</f>
        <v>0</v>
      </c>
      <c r="S322" s="209">
        <f>IF(D322&gt;F322,2,IF(AND(D322&lt;F322,E322=":"),1,0))+IF(G322&gt;I322,2,IF(AND(G322&lt;I322,H322=":"),1,0))+IF(M322&gt;O322,2,IF(AND(M322&lt;O322,N322=":"),1,0))</f>
        <v>0</v>
      </c>
      <c r="T322" s="211"/>
      <c r="V322" s="7">
        <v>5</v>
      </c>
      <c r="W322" s="11" t="str">
        <f>C321</f>
        <v>------</v>
      </c>
      <c r="X322" s="17" t="s">
        <v>10</v>
      </c>
      <c r="Y322" s="14" t="str">
        <f>C325</f>
        <v>------</v>
      </c>
      <c r="Z322" s="42"/>
      <c r="AA322" s="39"/>
      <c r="AB322" s="39"/>
      <c r="AC322" s="39"/>
      <c r="AD322" s="46"/>
      <c r="AE322" s="25">
        <f t="shared" si="60"/>
        <v>0</v>
      </c>
      <c r="AF322" s="26" t="s">
        <v>7</v>
      </c>
      <c r="AG322" s="27">
        <f t="shared" si="61"/>
        <v>0</v>
      </c>
      <c r="AJ322" s="113">
        <f>A320</f>
        <v>0</v>
      </c>
      <c r="AK322" s="113">
        <f>A324</f>
        <v>0</v>
      </c>
    </row>
    <row r="323" spans="1:37" ht="13.5" thickBot="1" x14ac:dyDescent="0.35">
      <c r="A323" s="265"/>
      <c r="B323" s="208"/>
      <c r="C323" s="35" t="str">
        <f>IF(A322&gt;0,IF(VLOOKUP(A322,seznam!$A$5:$C$132,2)&gt;0,VLOOKUP(A322,seznam!$A$5:$C$132,2),"------"),"------")</f>
        <v>------</v>
      </c>
      <c r="D323" s="198"/>
      <c r="E323" s="198"/>
      <c r="F323" s="200"/>
      <c r="G323" s="196"/>
      <c r="H323" s="198"/>
      <c r="I323" s="200"/>
      <c r="J323" s="204"/>
      <c r="K323" s="205"/>
      <c r="L323" s="206"/>
      <c r="M323" s="196"/>
      <c r="N323" s="198"/>
      <c r="O323" s="214"/>
      <c r="P323" s="216"/>
      <c r="Q323" s="198"/>
      <c r="R323" s="200"/>
      <c r="S323" s="210"/>
      <c r="T323" s="212"/>
      <c r="V323" s="8">
        <v>6</v>
      </c>
      <c r="W323" s="12" t="str">
        <f>C323</f>
        <v>------</v>
      </c>
      <c r="X323" s="19" t="s">
        <v>10</v>
      </c>
      <c r="Y323" s="15" t="str">
        <f>C319</f>
        <v>------</v>
      </c>
      <c r="Z323" s="43"/>
      <c r="AA323" s="44"/>
      <c r="AB323" s="44"/>
      <c r="AC323" s="44"/>
      <c r="AD323" s="47"/>
      <c r="AE323" s="28">
        <f t="shared" si="60"/>
        <v>0</v>
      </c>
      <c r="AF323" s="29" t="s">
        <v>7</v>
      </c>
      <c r="AG323" s="30">
        <f t="shared" si="61"/>
        <v>0</v>
      </c>
      <c r="AJ323" s="113">
        <f>A322</f>
        <v>0</v>
      </c>
      <c r="AK323" s="113">
        <f>A318</f>
        <v>0</v>
      </c>
    </row>
    <row r="324" spans="1:37" x14ac:dyDescent="0.3">
      <c r="A324" s="265"/>
      <c r="B324" s="207">
        <v>4</v>
      </c>
      <c r="C324" s="38" t="str">
        <f>IF(A324&gt;0,IF(VLOOKUP(A324,seznam!$A$5:$C$132,3)&gt;0,VLOOKUP(A324,seznam!$A$5:$C$132,3),"------"),"------")</f>
        <v>------</v>
      </c>
      <c r="D324" s="197">
        <f>O318</f>
        <v>0</v>
      </c>
      <c r="E324" s="197" t="str">
        <f>N318</f>
        <v>:</v>
      </c>
      <c r="F324" s="199">
        <f>M318</f>
        <v>0</v>
      </c>
      <c r="G324" s="195">
        <f>O320</f>
        <v>0</v>
      </c>
      <c r="H324" s="197" t="str">
        <f>N320</f>
        <v>:</v>
      </c>
      <c r="I324" s="199">
        <f>M320</f>
        <v>0</v>
      </c>
      <c r="J324" s="195">
        <f>O322</f>
        <v>0</v>
      </c>
      <c r="K324" s="197" t="str">
        <f>N322</f>
        <v>:</v>
      </c>
      <c r="L324" s="199">
        <f>M322</f>
        <v>0</v>
      </c>
      <c r="M324" s="201"/>
      <c r="N324" s="202"/>
      <c r="O324" s="223"/>
      <c r="P324" s="215">
        <f>D324+G324+J324</f>
        <v>0</v>
      </c>
      <c r="Q324" s="197" t="s">
        <v>7</v>
      </c>
      <c r="R324" s="199">
        <f>F324+I324+L324</f>
        <v>0</v>
      </c>
      <c r="S324" s="209">
        <f>IF(D324&gt;F324,2,IF(AND(D324&lt;F324,E324=":"),1,0))+IF(G324&gt;I324,2,IF(AND(G324&lt;I324,H324=":"),1,0))+IF(J324&gt;L324,2,IF(AND(J324&lt;L324,K324=":"),1,0))</f>
        <v>0</v>
      </c>
      <c r="T324" s="211"/>
    </row>
    <row r="325" spans="1:37" ht="13.5" thickBot="1" x14ac:dyDescent="0.35">
      <c r="A325" s="266"/>
      <c r="B325" s="220"/>
      <c r="C325" s="36" t="str">
        <f>IF(A324&gt;0,IF(VLOOKUP(A324,seznam!$A$5:$C$132,2)&gt;0,VLOOKUP(A324,seznam!$A$5:$C$132,2),"------"),"------")</f>
        <v>------</v>
      </c>
      <c r="D325" s="218"/>
      <c r="E325" s="218"/>
      <c r="F325" s="219"/>
      <c r="G325" s="217"/>
      <c r="H325" s="218"/>
      <c r="I325" s="219"/>
      <c r="J325" s="217"/>
      <c r="K325" s="218"/>
      <c r="L325" s="219"/>
      <c r="M325" s="224"/>
      <c r="N325" s="225"/>
      <c r="O325" s="226"/>
      <c r="P325" s="227"/>
      <c r="Q325" s="218"/>
      <c r="R325" s="219"/>
      <c r="S325" s="221"/>
      <c r="T325" s="222"/>
    </row>
    <row r="326" spans="1:37" ht="13.5" thickBot="1" x14ac:dyDescent="0.35"/>
    <row r="327" spans="1:37" ht="13.5" thickBot="1" x14ac:dyDescent="0.35">
      <c r="A327" s="90" t="s">
        <v>2</v>
      </c>
      <c r="B327" s="237" t="s">
        <v>57</v>
      </c>
      <c r="C327" s="238"/>
      <c r="D327" s="239">
        <v>1</v>
      </c>
      <c r="E327" s="240"/>
      <c r="F327" s="241"/>
      <c r="G327" s="242">
        <v>2</v>
      </c>
      <c r="H327" s="240"/>
      <c r="I327" s="241"/>
      <c r="J327" s="242">
        <v>3</v>
      </c>
      <c r="K327" s="240"/>
      <c r="L327" s="241"/>
      <c r="M327" s="242">
        <v>4</v>
      </c>
      <c r="N327" s="240"/>
      <c r="O327" s="243"/>
      <c r="P327" s="239" t="s">
        <v>4</v>
      </c>
      <c r="Q327" s="244"/>
      <c r="R327" s="245"/>
      <c r="S327" s="5" t="s">
        <v>5</v>
      </c>
      <c r="T327" s="4" t="s">
        <v>6</v>
      </c>
    </row>
    <row r="328" spans="1:37" x14ac:dyDescent="0.3">
      <c r="A328" s="264"/>
      <c r="B328" s="246">
        <v>1</v>
      </c>
      <c r="C328" s="37" t="str">
        <f>IF(A328&gt;0,IF(VLOOKUP(A328,seznam!$A$5:$C$132,3)&gt;0,VLOOKUP(A328,seznam!$A$5:$C$132,3),"------"),"------")</f>
        <v>------</v>
      </c>
      <c r="D328" s="247"/>
      <c r="E328" s="248"/>
      <c r="F328" s="249"/>
      <c r="G328" s="230">
        <f>AE331</f>
        <v>0</v>
      </c>
      <c r="H328" s="231" t="str">
        <f>AF331</f>
        <v>:</v>
      </c>
      <c r="I328" s="250">
        <f>AG331</f>
        <v>0</v>
      </c>
      <c r="J328" s="230">
        <f>AG333</f>
        <v>0</v>
      </c>
      <c r="K328" s="231" t="str">
        <f>AF333</f>
        <v>:</v>
      </c>
      <c r="L328" s="250">
        <f>AE333</f>
        <v>0</v>
      </c>
      <c r="M328" s="230">
        <f>AE328</f>
        <v>0</v>
      </c>
      <c r="N328" s="231" t="str">
        <f>AF328</f>
        <v>:</v>
      </c>
      <c r="O328" s="232">
        <f>AG328</f>
        <v>0</v>
      </c>
      <c r="P328" s="233">
        <f>G328+J328+M328</f>
        <v>0</v>
      </c>
      <c r="Q328" s="231" t="s">
        <v>7</v>
      </c>
      <c r="R328" s="250">
        <f>I328+L328+O328</f>
        <v>0</v>
      </c>
      <c r="S328" s="228">
        <f>IF(G328&gt;I328,2,IF(AND(G328&lt;I328,H328=":"),1,0))+IF(J328&gt;L328,2,IF(AND(J328&lt;L328,K328=":"),1,0))+IF(M328&gt;O328,2,IF(AND(M328&lt;O328,N328=":"),1,0))</f>
        <v>0</v>
      </c>
      <c r="T328" s="229"/>
      <c r="V328" s="6">
        <v>1</v>
      </c>
      <c r="W328" s="10" t="str">
        <f>C329</f>
        <v>------</v>
      </c>
      <c r="X328" s="16" t="s">
        <v>10</v>
      </c>
      <c r="Y328" s="13" t="str">
        <f>C335</f>
        <v>------</v>
      </c>
      <c r="Z328" s="40"/>
      <c r="AA328" s="41"/>
      <c r="AB328" s="41"/>
      <c r="AC328" s="41"/>
      <c r="AD328" s="45"/>
      <c r="AE328" s="22">
        <f t="shared" ref="AE328:AE333" si="62">IF(AND(LEN(Z328)&gt;0,MID(Z328,1,1)&lt;&gt;"-"),"1","0")+IF(AND(LEN(AA328)&gt;0,MID(AA328,1,1)&lt;&gt;"-"),"1","0")+IF(AND(LEN(AB328)&gt;0,MID(AB328,1,1)&lt;&gt;"-"),"1","0")+IF(AND(LEN(AC328)&gt;0,MID(AC328,1,1)&lt;&gt;"-"),"1","0")+IF(AND(LEN(AD328)&gt;0,MID(AD328,1,1)&lt;&gt;"-"),"1","0")</f>
        <v>0</v>
      </c>
      <c r="AF328" s="23" t="s">
        <v>7</v>
      </c>
      <c r="AG328" s="24">
        <f t="shared" ref="AG328:AG333" si="63">IF(AND(LEN(Z328)&gt;0,MID(Z328,1,1)="-"),"1","0")+IF(AND(LEN(AA328)&gt;0,MID(AA328,1,1)="-"),"1","0")+IF(AND(LEN(AB328)&gt;0,MID(AB328,1,1)="-"),"1","0")+IF(AND(LEN(AC328)&gt;0,MID(AC328,1,1)="-"),"1","0")+IF(AND(LEN(AD328)&gt;0,MID(AD328,1,1)="-"),"1","0")</f>
        <v>0</v>
      </c>
      <c r="AJ328" s="113">
        <f>A328</f>
        <v>0</v>
      </c>
      <c r="AK328" s="113">
        <f>A334</f>
        <v>0</v>
      </c>
    </row>
    <row r="329" spans="1:37" x14ac:dyDescent="0.3">
      <c r="A329" s="265"/>
      <c r="B329" s="208"/>
      <c r="C329" s="89" t="str">
        <f>IF(A328&gt;0,IF(VLOOKUP(A328,seznam!$A$5:$C$132,2)&gt;0,VLOOKUP(A328,seznam!$A$5:$C$132,2),"------"),"------")</f>
        <v>------</v>
      </c>
      <c r="D329" s="205"/>
      <c r="E329" s="205"/>
      <c r="F329" s="206"/>
      <c r="G329" s="196"/>
      <c r="H329" s="198"/>
      <c r="I329" s="200"/>
      <c r="J329" s="196"/>
      <c r="K329" s="198"/>
      <c r="L329" s="200"/>
      <c r="M329" s="196"/>
      <c r="N329" s="198"/>
      <c r="O329" s="214"/>
      <c r="P329" s="216"/>
      <c r="Q329" s="198"/>
      <c r="R329" s="200"/>
      <c r="S329" s="210"/>
      <c r="T329" s="212"/>
      <c r="V329" s="7">
        <v>2</v>
      </c>
      <c r="W329" s="11" t="str">
        <f>C331</f>
        <v>------</v>
      </c>
      <c r="X329" s="17" t="s">
        <v>10</v>
      </c>
      <c r="Y329" s="14" t="str">
        <f>C333</f>
        <v>------</v>
      </c>
      <c r="Z329" s="42"/>
      <c r="AA329" s="39"/>
      <c r="AB329" s="39"/>
      <c r="AC329" s="39"/>
      <c r="AD329" s="46"/>
      <c r="AE329" s="25">
        <f t="shared" si="62"/>
        <v>0</v>
      </c>
      <c r="AF329" s="26" t="s">
        <v>7</v>
      </c>
      <c r="AG329" s="27">
        <f t="shared" si="63"/>
        <v>0</v>
      </c>
      <c r="AJ329" s="113">
        <f>A330</f>
        <v>0</v>
      </c>
      <c r="AK329" s="113">
        <f>A332</f>
        <v>0</v>
      </c>
    </row>
    <row r="330" spans="1:37" x14ac:dyDescent="0.3">
      <c r="A330" s="265"/>
      <c r="B330" s="207">
        <v>2</v>
      </c>
      <c r="C330" s="38" t="str">
        <f>IF(A330&gt;0,IF(VLOOKUP(A330,seznam!$A$5:$C$132,3)&gt;0,VLOOKUP(A330,seznam!$A$5:$C$132,3),"------"),"------")</f>
        <v>------</v>
      </c>
      <c r="D330" s="197">
        <f>I328</f>
        <v>0</v>
      </c>
      <c r="E330" s="197" t="str">
        <f>H328</f>
        <v>:</v>
      </c>
      <c r="F330" s="199">
        <f>G328</f>
        <v>0</v>
      </c>
      <c r="G330" s="201"/>
      <c r="H330" s="202"/>
      <c r="I330" s="203"/>
      <c r="J330" s="195">
        <f>AE329</f>
        <v>0</v>
      </c>
      <c r="K330" s="197" t="str">
        <f>AF329</f>
        <v>:</v>
      </c>
      <c r="L330" s="199">
        <f>AG329</f>
        <v>0</v>
      </c>
      <c r="M330" s="195">
        <f>AE332</f>
        <v>0</v>
      </c>
      <c r="N330" s="197" t="str">
        <f>AF332</f>
        <v>:</v>
      </c>
      <c r="O330" s="213">
        <f>AG332</f>
        <v>0</v>
      </c>
      <c r="P330" s="215">
        <f>D330+J330+M330</f>
        <v>0</v>
      </c>
      <c r="Q330" s="197" t="s">
        <v>7</v>
      </c>
      <c r="R330" s="199">
        <f>F330+L330+O330</f>
        <v>0</v>
      </c>
      <c r="S330" s="209">
        <f>IF(D330&gt;F330,2,IF(AND(D330&lt;F330,E330=":"),1,0))+IF(J330&gt;L330,2,IF(AND(J330&lt;L330,K330=":"),1,0))+IF(M330&gt;O330,2,IF(AND(M330&lt;O330,N330=":"),1,0))</f>
        <v>0</v>
      </c>
      <c r="T330" s="211"/>
      <c r="V330" s="7">
        <v>3</v>
      </c>
      <c r="W330" s="11" t="str">
        <f>C335</f>
        <v>------</v>
      </c>
      <c r="X330" s="18" t="s">
        <v>10</v>
      </c>
      <c r="Y330" s="14" t="str">
        <f>C333</f>
        <v>------</v>
      </c>
      <c r="Z330" s="42"/>
      <c r="AA330" s="39"/>
      <c r="AB330" s="39"/>
      <c r="AC330" s="39"/>
      <c r="AD330" s="46"/>
      <c r="AE330" s="25">
        <f t="shared" si="62"/>
        <v>0</v>
      </c>
      <c r="AF330" s="26" t="s">
        <v>7</v>
      </c>
      <c r="AG330" s="27">
        <f t="shared" si="63"/>
        <v>0</v>
      </c>
      <c r="AJ330" s="113">
        <f>A334</f>
        <v>0</v>
      </c>
      <c r="AK330" s="113">
        <f>A332</f>
        <v>0</v>
      </c>
    </row>
    <row r="331" spans="1:37" x14ac:dyDescent="0.3">
      <c r="A331" s="265"/>
      <c r="B331" s="208"/>
      <c r="C331" s="35" t="str">
        <f>IF(A330&gt;0,IF(VLOOKUP(A330,seznam!$A$5:$C$132,2)&gt;0,VLOOKUP(A330,seznam!$A$5:$C$132,2),"------"),"------")</f>
        <v>------</v>
      </c>
      <c r="D331" s="198"/>
      <c r="E331" s="198"/>
      <c r="F331" s="200"/>
      <c r="G331" s="204"/>
      <c r="H331" s="205"/>
      <c r="I331" s="206"/>
      <c r="J331" s="196"/>
      <c r="K331" s="198"/>
      <c r="L331" s="200"/>
      <c r="M331" s="196"/>
      <c r="N331" s="198"/>
      <c r="O331" s="214"/>
      <c r="P331" s="236"/>
      <c r="Q331" s="234"/>
      <c r="R331" s="235"/>
      <c r="S331" s="210"/>
      <c r="T331" s="212"/>
      <c r="V331" s="7">
        <v>4</v>
      </c>
      <c r="W331" s="11" t="str">
        <f>C329</f>
        <v>------</v>
      </c>
      <c r="X331" s="17" t="s">
        <v>10</v>
      </c>
      <c r="Y331" s="14" t="str">
        <f>C331</f>
        <v>------</v>
      </c>
      <c r="Z331" s="42"/>
      <c r="AA331" s="39"/>
      <c r="AB331" s="39"/>
      <c r="AC331" s="39"/>
      <c r="AD331" s="46"/>
      <c r="AE331" s="25">
        <f t="shared" si="62"/>
        <v>0</v>
      </c>
      <c r="AF331" s="26" t="s">
        <v>7</v>
      </c>
      <c r="AG331" s="27">
        <f t="shared" si="63"/>
        <v>0</v>
      </c>
      <c r="AJ331" s="113">
        <f>A328</f>
        <v>0</v>
      </c>
      <c r="AK331" s="113">
        <f>A330</f>
        <v>0</v>
      </c>
    </row>
    <row r="332" spans="1:37" x14ac:dyDescent="0.3">
      <c r="A332" s="265"/>
      <c r="B332" s="207">
        <v>3</v>
      </c>
      <c r="C332" s="38" t="str">
        <f>IF(A332&gt;0,IF(VLOOKUP(A332,seznam!$A$5:$C$132,3)&gt;0,VLOOKUP(A332,seznam!$A$5:$C$132,3),"------"),"------")</f>
        <v>------</v>
      </c>
      <c r="D332" s="197">
        <f>L328</f>
        <v>0</v>
      </c>
      <c r="E332" s="197" t="str">
        <f>K328</f>
        <v>:</v>
      </c>
      <c r="F332" s="199">
        <f>J328</f>
        <v>0</v>
      </c>
      <c r="G332" s="195">
        <f>L330</f>
        <v>0</v>
      </c>
      <c r="H332" s="197" t="str">
        <f>K330</f>
        <v>:</v>
      </c>
      <c r="I332" s="199">
        <f>J330</f>
        <v>0</v>
      </c>
      <c r="J332" s="201"/>
      <c r="K332" s="202"/>
      <c r="L332" s="203"/>
      <c r="M332" s="195">
        <f>AG330</f>
        <v>0</v>
      </c>
      <c r="N332" s="197" t="str">
        <f>AF330</f>
        <v>:</v>
      </c>
      <c r="O332" s="213">
        <f>AE330</f>
        <v>0</v>
      </c>
      <c r="P332" s="215">
        <f>D332+G332+M332</f>
        <v>0</v>
      </c>
      <c r="Q332" s="197" t="s">
        <v>7</v>
      </c>
      <c r="R332" s="199">
        <f>F332+I332+O332</f>
        <v>0</v>
      </c>
      <c r="S332" s="209">
        <f>IF(D332&gt;F332,2,IF(AND(D332&lt;F332,E332=":"),1,0))+IF(G332&gt;I332,2,IF(AND(G332&lt;I332,H332=":"),1,0))+IF(M332&gt;O332,2,IF(AND(M332&lt;O332,N332=":"),1,0))</f>
        <v>0</v>
      </c>
      <c r="T332" s="211"/>
      <c r="V332" s="7">
        <v>5</v>
      </c>
      <c r="W332" s="11" t="str">
        <f>C331</f>
        <v>------</v>
      </c>
      <c r="X332" s="17" t="s">
        <v>10</v>
      </c>
      <c r="Y332" s="14" t="str">
        <f>C335</f>
        <v>------</v>
      </c>
      <c r="Z332" s="42"/>
      <c r="AA332" s="39"/>
      <c r="AB332" s="39"/>
      <c r="AC332" s="39"/>
      <c r="AD332" s="46"/>
      <c r="AE332" s="25">
        <f t="shared" si="62"/>
        <v>0</v>
      </c>
      <c r="AF332" s="26" t="s">
        <v>7</v>
      </c>
      <c r="AG332" s="27">
        <f t="shared" si="63"/>
        <v>0</v>
      </c>
      <c r="AJ332" s="113">
        <f>A330</f>
        <v>0</v>
      </c>
      <c r="AK332" s="113">
        <f>A334</f>
        <v>0</v>
      </c>
    </row>
    <row r="333" spans="1:37" ht="13.5" thickBot="1" x14ac:dyDescent="0.35">
      <c r="A333" s="265"/>
      <c r="B333" s="208"/>
      <c r="C333" s="35" t="str">
        <f>IF(A332&gt;0,IF(VLOOKUP(A332,seznam!$A$5:$C$132,2)&gt;0,VLOOKUP(A332,seznam!$A$5:$C$132,2),"------"),"------")</f>
        <v>------</v>
      </c>
      <c r="D333" s="198"/>
      <c r="E333" s="198"/>
      <c r="F333" s="200"/>
      <c r="G333" s="196"/>
      <c r="H333" s="198"/>
      <c r="I333" s="200"/>
      <c r="J333" s="204"/>
      <c r="K333" s="205"/>
      <c r="L333" s="206"/>
      <c r="M333" s="196"/>
      <c r="N333" s="198"/>
      <c r="O333" s="214"/>
      <c r="P333" s="216"/>
      <c r="Q333" s="198"/>
      <c r="R333" s="200"/>
      <c r="S333" s="210"/>
      <c r="T333" s="212"/>
      <c r="V333" s="8">
        <v>6</v>
      </c>
      <c r="W333" s="12" t="str">
        <f>C333</f>
        <v>------</v>
      </c>
      <c r="X333" s="19" t="s">
        <v>10</v>
      </c>
      <c r="Y333" s="15" t="str">
        <f>C329</f>
        <v>------</v>
      </c>
      <c r="Z333" s="43"/>
      <c r="AA333" s="44"/>
      <c r="AB333" s="44"/>
      <c r="AC333" s="44"/>
      <c r="AD333" s="47"/>
      <c r="AE333" s="28">
        <f t="shared" si="62"/>
        <v>0</v>
      </c>
      <c r="AF333" s="29" t="s">
        <v>7</v>
      </c>
      <c r="AG333" s="30">
        <f t="shared" si="63"/>
        <v>0</v>
      </c>
      <c r="AJ333" s="113">
        <f>A332</f>
        <v>0</v>
      </c>
      <c r="AK333" s="113">
        <f>A328</f>
        <v>0</v>
      </c>
    </row>
    <row r="334" spans="1:37" x14ac:dyDescent="0.3">
      <c r="A334" s="265"/>
      <c r="B334" s="207">
        <v>4</v>
      </c>
      <c r="C334" s="38" t="str">
        <f>IF(A334&gt;0,IF(VLOOKUP(A334,seznam!$A$5:$C$132,3)&gt;0,VLOOKUP(A334,seznam!$A$5:$C$132,3),"------"),"------")</f>
        <v>------</v>
      </c>
      <c r="D334" s="197">
        <f>O328</f>
        <v>0</v>
      </c>
      <c r="E334" s="197" t="str">
        <f>N328</f>
        <v>:</v>
      </c>
      <c r="F334" s="199">
        <f>M328</f>
        <v>0</v>
      </c>
      <c r="G334" s="195">
        <f>O330</f>
        <v>0</v>
      </c>
      <c r="H334" s="197" t="str">
        <f>N330</f>
        <v>:</v>
      </c>
      <c r="I334" s="199">
        <f>M330</f>
        <v>0</v>
      </c>
      <c r="J334" s="195">
        <f>O332</f>
        <v>0</v>
      </c>
      <c r="K334" s="197" t="str">
        <f>N332</f>
        <v>:</v>
      </c>
      <c r="L334" s="199">
        <f>M332</f>
        <v>0</v>
      </c>
      <c r="M334" s="201"/>
      <c r="N334" s="202"/>
      <c r="O334" s="223"/>
      <c r="P334" s="215">
        <f>D334+G334+J334</f>
        <v>0</v>
      </c>
      <c r="Q334" s="197" t="s">
        <v>7</v>
      </c>
      <c r="R334" s="199">
        <f>F334+I334+L334</f>
        <v>0</v>
      </c>
      <c r="S334" s="209">
        <f>IF(D334&gt;F334,2,IF(AND(D334&lt;F334,E334=":"),1,0))+IF(G334&gt;I334,2,IF(AND(G334&lt;I334,H334=":"),1,0))+IF(J334&gt;L334,2,IF(AND(J334&lt;L334,K334=":"),1,0))</f>
        <v>0</v>
      </c>
      <c r="T334" s="211"/>
    </row>
    <row r="335" spans="1:37" ht="13.5" thickBot="1" x14ac:dyDescent="0.35">
      <c r="A335" s="266"/>
      <c r="B335" s="220"/>
      <c r="C335" s="36" t="str">
        <f>IF(A334&gt;0,IF(VLOOKUP(A334,seznam!$A$5:$C$132,2)&gt;0,VLOOKUP(A334,seznam!$A$5:$C$132,2),"------"),"------")</f>
        <v>------</v>
      </c>
      <c r="D335" s="218"/>
      <c r="E335" s="218"/>
      <c r="F335" s="219"/>
      <c r="G335" s="217"/>
      <c r="H335" s="218"/>
      <c r="I335" s="219"/>
      <c r="J335" s="217"/>
      <c r="K335" s="218"/>
      <c r="L335" s="219"/>
      <c r="M335" s="224"/>
      <c r="N335" s="225"/>
      <c r="O335" s="226"/>
      <c r="P335" s="227"/>
      <c r="Q335" s="218"/>
      <c r="R335" s="219"/>
      <c r="S335" s="221"/>
      <c r="T335" s="222"/>
    </row>
  </sheetData>
  <mergeCells count="2379">
    <mergeCell ref="AJ2:AK2"/>
    <mergeCell ref="AP85:BU85"/>
    <mergeCell ref="Y2:AG3"/>
    <mergeCell ref="G332:G333"/>
    <mergeCell ref="M334:O335"/>
    <mergeCell ref="P334:P335"/>
    <mergeCell ref="Q334:Q335"/>
    <mergeCell ref="R334:R335"/>
    <mergeCell ref="S334:S335"/>
    <mergeCell ref="T334:T335"/>
    <mergeCell ref="G334:G335"/>
    <mergeCell ref="H334:H335"/>
    <mergeCell ref="I334:I335"/>
    <mergeCell ref="J334:J335"/>
    <mergeCell ref="K334:K335"/>
    <mergeCell ref="L334:L335"/>
    <mergeCell ref="P332:P333"/>
    <mergeCell ref="Q332:Q333"/>
    <mergeCell ref="R332:R333"/>
    <mergeCell ref="S332:S333"/>
    <mergeCell ref="T332:T333"/>
    <mergeCell ref="P330:P331"/>
    <mergeCell ref="Q330:Q331"/>
    <mergeCell ref="R330:R331"/>
    <mergeCell ref="S330:S331"/>
    <mergeCell ref="T330:T331"/>
    <mergeCell ref="G330:I331"/>
    <mergeCell ref="J330:J331"/>
    <mergeCell ref="K330:K331"/>
    <mergeCell ref="L330:L331"/>
    <mergeCell ref="M330:M331"/>
    <mergeCell ref="N330:N331"/>
    <mergeCell ref="T328:T329"/>
    <mergeCell ref="A334:A335"/>
    <mergeCell ref="B334:B335"/>
    <mergeCell ref="D334:D335"/>
    <mergeCell ref="E334:E335"/>
    <mergeCell ref="F334:F335"/>
    <mergeCell ref="H332:H333"/>
    <mergeCell ref="I332:I333"/>
    <mergeCell ref="J332:L333"/>
    <mergeCell ref="M332:M333"/>
    <mergeCell ref="N332:N333"/>
    <mergeCell ref="O332:O333"/>
    <mergeCell ref="A332:A333"/>
    <mergeCell ref="B332:B333"/>
    <mergeCell ref="D332:D333"/>
    <mergeCell ref="E332:E333"/>
    <mergeCell ref="F332:F333"/>
    <mergeCell ref="A330:A331"/>
    <mergeCell ref="B330:B331"/>
    <mergeCell ref="D330:D331"/>
    <mergeCell ref="E330:E331"/>
    <mergeCell ref="F330:F331"/>
    <mergeCell ref="J328:J329"/>
    <mergeCell ref="K328:K329"/>
    <mergeCell ref="L328:L329"/>
    <mergeCell ref="M328:M329"/>
    <mergeCell ref="N328:N329"/>
    <mergeCell ref="O328:O329"/>
    <mergeCell ref="A328:A329"/>
    <mergeCell ref="B328:B329"/>
    <mergeCell ref="D328:F329"/>
    <mergeCell ref="G328:G329"/>
    <mergeCell ref="H328:H329"/>
    <mergeCell ref="I328:I329"/>
    <mergeCell ref="O330:O331"/>
    <mergeCell ref="B327:C327"/>
    <mergeCell ref="D327:F327"/>
    <mergeCell ref="G327:I327"/>
    <mergeCell ref="J327:L327"/>
    <mergeCell ref="M327:O327"/>
    <mergeCell ref="P327:R327"/>
    <mergeCell ref="M324:O325"/>
    <mergeCell ref="P324:P325"/>
    <mergeCell ref="Q324:Q325"/>
    <mergeCell ref="R324:R325"/>
    <mergeCell ref="S324:S325"/>
    <mergeCell ref="Q328:Q329"/>
    <mergeCell ref="R328:R329"/>
    <mergeCell ref="S328:S329"/>
    <mergeCell ref="P328:P329"/>
    <mergeCell ref="T324:T325"/>
    <mergeCell ref="G324:G325"/>
    <mergeCell ref="H324:H325"/>
    <mergeCell ref="I324:I325"/>
    <mergeCell ref="J324:J325"/>
    <mergeCell ref="K324:K325"/>
    <mergeCell ref="L324:L325"/>
    <mergeCell ref="A324:A325"/>
    <mergeCell ref="B324:B325"/>
    <mergeCell ref="D324:D325"/>
    <mergeCell ref="E324:E325"/>
    <mergeCell ref="F324:F325"/>
    <mergeCell ref="H322:H323"/>
    <mergeCell ref="I322:I323"/>
    <mergeCell ref="J322:L323"/>
    <mergeCell ref="M322:M323"/>
    <mergeCell ref="N322:N323"/>
    <mergeCell ref="O322:O323"/>
    <mergeCell ref="A322:A323"/>
    <mergeCell ref="B322:B323"/>
    <mergeCell ref="D322:D323"/>
    <mergeCell ref="E322:E323"/>
    <mergeCell ref="F322:F323"/>
    <mergeCell ref="G322:G323"/>
    <mergeCell ref="P320:P321"/>
    <mergeCell ref="Q320:Q321"/>
    <mergeCell ref="R320:R321"/>
    <mergeCell ref="S320:S321"/>
    <mergeCell ref="T320:T321"/>
    <mergeCell ref="G320:I321"/>
    <mergeCell ref="J320:J321"/>
    <mergeCell ref="K320:K321"/>
    <mergeCell ref="L320:L321"/>
    <mergeCell ref="M320:M321"/>
    <mergeCell ref="N320:N321"/>
    <mergeCell ref="P318:P319"/>
    <mergeCell ref="Q318:Q319"/>
    <mergeCell ref="R318:R319"/>
    <mergeCell ref="S318:S319"/>
    <mergeCell ref="T318:T319"/>
    <mergeCell ref="P322:P323"/>
    <mergeCell ref="Q322:Q323"/>
    <mergeCell ref="R322:R323"/>
    <mergeCell ref="S322:S323"/>
    <mergeCell ref="T322:T323"/>
    <mergeCell ref="A320:A321"/>
    <mergeCell ref="B320:B321"/>
    <mergeCell ref="D320:D321"/>
    <mergeCell ref="E320:E321"/>
    <mergeCell ref="F320:F321"/>
    <mergeCell ref="J318:J319"/>
    <mergeCell ref="K318:K319"/>
    <mergeCell ref="L318:L319"/>
    <mergeCell ref="M318:M319"/>
    <mergeCell ref="N318:N319"/>
    <mergeCell ref="O318:O319"/>
    <mergeCell ref="A318:A319"/>
    <mergeCell ref="B318:B319"/>
    <mergeCell ref="D318:F319"/>
    <mergeCell ref="G318:G319"/>
    <mergeCell ref="H318:H319"/>
    <mergeCell ref="I318:I319"/>
    <mergeCell ref="O320:O321"/>
    <mergeCell ref="B317:C317"/>
    <mergeCell ref="D317:F317"/>
    <mergeCell ref="G317:I317"/>
    <mergeCell ref="J317:L317"/>
    <mergeCell ref="M317:O317"/>
    <mergeCell ref="P317:R317"/>
    <mergeCell ref="M314:O315"/>
    <mergeCell ref="P314:P315"/>
    <mergeCell ref="Q314:Q315"/>
    <mergeCell ref="R314:R315"/>
    <mergeCell ref="S314:S315"/>
    <mergeCell ref="T314:T315"/>
    <mergeCell ref="G314:G315"/>
    <mergeCell ref="H314:H315"/>
    <mergeCell ref="I314:I315"/>
    <mergeCell ref="J314:J315"/>
    <mergeCell ref="K314:K315"/>
    <mergeCell ref="L314:L315"/>
    <mergeCell ref="A314:A315"/>
    <mergeCell ref="B314:B315"/>
    <mergeCell ref="D314:D315"/>
    <mergeCell ref="E314:E315"/>
    <mergeCell ref="F314:F315"/>
    <mergeCell ref="H312:H313"/>
    <mergeCell ref="I312:I313"/>
    <mergeCell ref="J312:L313"/>
    <mergeCell ref="M312:M313"/>
    <mergeCell ref="N312:N313"/>
    <mergeCell ref="O312:O313"/>
    <mergeCell ref="A312:A313"/>
    <mergeCell ref="B312:B313"/>
    <mergeCell ref="D312:D313"/>
    <mergeCell ref="E312:E313"/>
    <mergeCell ref="F312:F313"/>
    <mergeCell ref="G312:G313"/>
    <mergeCell ref="P310:P311"/>
    <mergeCell ref="Q310:Q311"/>
    <mergeCell ref="R310:R311"/>
    <mergeCell ref="S310:S311"/>
    <mergeCell ref="T310:T311"/>
    <mergeCell ref="G310:I311"/>
    <mergeCell ref="J310:J311"/>
    <mergeCell ref="K310:K311"/>
    <mergeCell ref="L310:L311"/>
    <mergeCell ref="M310:M311"/>
    <mergeCell ref="N310:N311"/>
    <mergeCell ref="P308:P309"/>
    <mergeCell ref="Q308:Q309"/>
    <mergeCell ref="R308:R309"/>
    <mergeCell ref="S308:S309"/>
    <mergeCell ref="T308:T309"/>
    <mergeCell ref="P312:P313"/>
    <mergeCell ref="Q312:Q313"/>
    <mergeCell ref="R312:R313"/>
    <mergeCell ref="S312:S313"/>
    <mergeCell ref="T312:T313"/>
    <mergeCell ref="A310:A311"/>
    <mergeCell ref="B310:B311"/>
    <mergeCell ref="D310:D311"/>
    <mergeCell ref="E310:E311"/>
    <mergeCell ref="F310:F311"/>
    <mergeCell ref="J308:J309"/>
    <mergeCell ref="K308:K309"/>
    <mergeCell ref="L308:L309"/>
    <mergeCell ref="M308:M309"/>
    <mergeCell ref="N308:N309"/>
    <mergeCell ref="O308:O309"/>
    <mergeCell ref="A308:A309"/>
    <mergeCell ref="B308:B309"/>
    <mergeCell ref="D308:F309"/>
    <mergeCell ref="G308:G309"/>
    <mergeCell ref="H308:H309"/>
    <mergeCell ref="I308:I309"/>
    <mergeCell ref="O310:O311"/>
    <mergeCell ref="B307:C307"/>
    <mergeCell ref="D307:F307"/>
    <mergeCell ref="G307:I307"/>
    <mergeCell ref="J307:L307"/>
    <mergeCell ref="M307:O307"/>
    <mergeCell ref="P307:R307"/>
    <mergeCell ref="M304:O305"/>
    <mergeCell ref="P304:P305"/>
    <mergeCell ref="Q304:Q305"/>
    <mergeCell ref="R304:R305"/>
    <mergeCell ref="S304:S305"/>
    <mergeCell ref="T304:T305"/>
    <mergeCell ref="G304:G305"/>
    <mergeCell ref="H304:H305"/>
    <mergeCell ref="I304:I305"/>
    <mergeCell ref="J304:J305"/>
    <mergeCell ref="K304:K305"/>
    <mergeCell ref="L304:L305"/>
    <mergeCell ref="A304:A305"/>
    <mergeCell ref="B304:B305"/>
    <mergeCell ref="D304:D305"/>
    <mergeCell ref="E304:E305"/>
    <mergeCell ref="F304:F305"/>
    <mergeCell ref="H302:H303"/>
    <mergeCell ref="I302:I303"/>
    <mergeCell ref="J302:L303"/>
    <mergeCell ref="M302:M303"/>
    <mergeCell ref="N302:N303"/>
    <mergeCell ref="O302:O303"/>
    <mergeCell ref="A302:A303"/>
    <mergeCell ref="B302:B303"/>
    <mergeCell ref="D302:D303"/>
    <mergeCell ref="E302:E303"/>
    <mergeCell ref="F302:F303"/>
    <mergeCell ref="G302:G303"/>
    <mergeCell ref="P300:P301"/>
    <mergeCell ref="Q300:Q301"/>
    <mergeCell ref="R300:R301"/>
    <mergeCell ref="S300:S301"/>
    <mergeCell ref="T300:T301"/>
    <mergeCell ref="G300:I301"/>
    <mergeCell ref="J300:J301"/>
    <mergeCell ref="K300:K301"/>
    <mergeCell ref="L300:L301"/>
    <mergeCell ref="M300:M301"/>
    <mergeCell ref="N300:N301"/>
    <mergeCell ref="P298:P299"/>
    <mergeCell ref="Q298:Q299"/>
    <mergeCell ref="R298:R299"/>
    <mergeCell ref="S298:S299"/>
    <mergeCell ref="T298:T299"/>
    <mergeCell ref="P302:P303"/>
    <mergeCell ref="Q302:Q303"/>
    <mergeCell ref="R302:R303"/>
    <mergeCell ref="S302:S303"/>
    <mergeCell ref="T302:T303"/>
    <mergeCell ref="A300:A301"/>
    <mergeCell ref="B300:B301"/>
    <mergeCell ref="D300:D301"/>
    <mergeCell ref="E300:E301"/>
    <mergeCell ref="F300:F301"/>
    <mergeCell ref="J298:J299"/>
    <mergeCell ref="K298:K299"/>
    <mergeCell ref="L298:L299"/>
    <mergeCell ref="M298:M299"/>
    <mergeCell ref="N298:N299"/>
    <mergeCell ref="O298:O299"/>
    <mergeCell ref="A298:A299"/>
    <mergeCell ref="B298:B299"/>
    <mergeCell ref="D298:F299"/>
    <mergeCell ref="G298:G299"/>
    <mergeCell ref="H298:H299"/>
    <mergeCell ref="I298:I299"/>
    <mergeCell ref="O300:O301"/>
    <mergeCell ref="B295:AG295"/>
    <mergeCell ref="B297:C297"/>
    <mergeCell ref="D297:F297"/>
    <mergeCell ref="G297:I297"/>
    <mergeCell ref="J297:L297"/>
    <mergeCell ref="M297:O297"/>
    <mergeCell ref="P297:R297"/>
    <mergeCell ref="M292:O293"/>
    <mergeCell ref="P292:P293"/>
    <mergeCell ref="Q292:Q293"/>
    <mergeCell ref="R292:R293"/>
    <mergeCell ref="S292:S293"/>
    <mergeCell ref="T292:T293"/>
    <mergeCell ref="G292:G293"/>
    <mergeCell ref="H292:H293"/>
    <mergeCell ref="I292:I293"/>
    <mergeCell ref="J292:J293"/>
    <mergeCell ref="K292:K293"/>
    <mergeCell ref="L292:L293"/>
    <mergeCell ref="A292:A293"/>
    <mergeCell ref="B292:B293"/>
    <mergeCell ref="D292:D293"/>
    <mergeCell ref="E292:E293"/>
    <mergeCell ref="F292:F293"/>
    <mergeCell ref="H290:H291"/>
    <mergeCell ref="I290:I291"/>
    <mergeCell ref="J290:L291"/>
    <mergeCell ref="M290:M291"/>
    <mergeCell ref="N290:N291"/>
    <mergeCell ref="O290:O291"/>
    <mergeCell ref="A290:A291"/>
    <mergeCell ref="B290:B291"/>
    <mergeCell ref="D290:D291"/>
    <mergeCell ref="E290:E291"/>
    <mergeCell ref="F290:F291"/>
    <mergeCell ref="G290:G291"/>
    <mergeCell ref="P288:P289"/>
    <mergeCell ref="Q288:Q289"/>
    <mergeCell ref="R288:R289"/>
    <mergeCell ref="S288:S289"/>
    <mergeCell ref="T288:T289"/>
    <mergeCell ref="G288:I289"/>
    <mergeCell ref="J288:J289"/>
    <mergeCell ref="K288:K289"/>
    <mergeCell ref="L288:L289"/>
    <mergeCell ref="M288:M289"/>
    <mergeCell ref="N288:N289"/>
    <mergeCell ref="P286:P287"/>
    <mergeCell ref="Q286:Q287"/>
    <mergeCell ref="R286:R287"/>
    <mergeCell ref="S286:S287"/>
    <mergeCell ref="T286:T287"/>
    <mergeCell ref="P290:P291"/>
    <mergeCell ref="Q290:Q291"/>
    <mergeCell ref="R290:R291"/>
    <mergeCell ref="S290:S291"/>
    <mergeCell ref="T290:T291"/>
    <mergeCell ref="A288:A289"/>
    <mergeCell ref="B288:B289"/>
    <mergeCell ref="D288:D289"/>
    <mergeCell ref="E288:E289"/>
    <mergeCell ref="F288:F289"/>
    <mergeCell ref="J286:J287"/>
    <mergeCell ref="K286:K287"/>
    <mergeCell ref="L286:L287"/>
    <mergeCell ref="M286:M287"/>
    <mergeCell ref="N286:N287"/>
    <mergeCell ref="O286:O287"/>
    <mergeCell ref="A286:A287"/>
    <mergeCell ref="B286:B287"/>
    <mergeCell ref="D286:F287"/>
    <mergeCell ref="G286:G287"/>
    <mergeCell ref="H286:H287"/>
    <mergeCell ref="I286:I287"/>
    <mergeCell ref="O288:O289"/>
    <mergeCell ref="B285:C285"/>
    <mergeCell ref="D285:F285"/>
    <mergeCell ref="G285:I285"/>
    <mergeCell ref="J285:L285"/>
    <mergeCell ref="M285:O285"/>
    <mergeCell ref="P285:R285"/>
    <mergeCell ref="M282:O283"/>
    <mergeCell ref="P282:P283"/>
    <mergeCell ref="Q282:Q283"/>
    <mergeCell ref="R282:R283"/>
    <mergeCell ref="S282:S283"/>
    <mergeCell ref="T282:T283"/>
    <mergeCell ref="G282:G283"/>
    <mergeCell ref="H282:H283"/>
    <mergeCell ref="I282:I283"/>
    <mergeCell ref="J282:J283"/>
    <mergeCell ref="K282:K283"/>
    <mergeCell ref="L282:L283"/>
    <mergeCell ref="A282:A283"/>
    <mergeCell ref="B282:B283"/>
    <mergeCell ref="D282:D283"/>
    <mergeCell ref="E282:E283"/>
    <mergeCell ref="F282:F283"/>
    <mergeCell ref="H280:H281"/>
    <mergeCell ref="I280:I281"/>
    <mergeCell ref="J280:L281"/>
    <mergeCell ref="M280:M281"/>
    <mergeCell ref="N280:N281"/>
    <mergeCell ref="O280:O281"/>
    <mergeCell ref="A280:A281"/>
    <mergeCell ref="B280:B281"/>
    <mergeCell ref="D280:D281"/>
    <mergeCell ref="E280:E281"/>
    <mergeCell ref="F280:F281"/>
    <mergeCell ref="G280:G281"/>
    <mergeCell ref="P278:P279"/>
    <mergeCell ref="Q278:Q279"/>
    <mergeCell ref="R278:R279"/>
    <mergeCell ref="S278:S279"/>
    <mergeCell ref="T278:T279"/>
    <mergeCell ref="G278:I279"/>
    <mergeCell ref="J278:J279"/>
    <mergeCell ref="K278:K279"/>
    <mergeCell ref="L278:L279"/>
    <mergeCell ref="M278:M279"/>
    <mergeCell ref="N278:N279"/>
    <mergeCell ref="P276:P277"/>
    <mergeCell ref="Q276:Q277"/>
    <mergeCell ref="R276:R277"/>
    <mergeCell ref="S276:S277"/>
    <mergeCell ref="T276:T277"/>
    <mergeCell ref="P280:P281"/>
    <mergeCell ref="Q280:Q281"/>
    <mergeCell ref="R280:R281"/>
    <mergeCell ref="S280:S281"/>
    <mergeCell ref="T280:T281"/>
    <mergeCell ref="A278:A279"/>
    <mergeCell ref="B278:B279"/>
    <mergeCell ref="D278:D279"/>
    <mergeCell ref="E278:E279"/>
    <mergeCell ref="F278:F279"/>
    <mergeCell ref="J276:J277"/>
    <mergeCell ref="K276:K277"/>
    <mergeCell ref="L276:L277"/>
    <mergeCell ref="M276:M277"/>
    <mergeCell ref="N276:N277"/>
    <mergeCell ref="O276:O277"/>
    <mergeCell ref="A276:A277"/>
    <mergeCell ref="B276:B277"/>
    <mergeCell ref="D276:F277"/>
    <mergeCell ref="G276:G277"/>
    <mergeCell ref="H276:H277"/>
    <mergeCell ref="I276:I277"/>
    <mergeCell ref="O278:O279"/>
    <mergeCell ref="B275:C275"/>
    <mergeCell ref="D275:F275"/>
    <mergeCell ref="G275:I275"/>
    <mergeCell ref="J275:L275"/>
    <mergeCell ref="M275:O275"/>
    <mergeCell ref="P275:R275"/>
    <mergeCell ref="M272:O273"/>
    <mergeCell ref="P272:P273"/>
    <mergeCell ref="Q272:Q273"/>
    <mergeCell ref="R272:R273"/>
    <mergeCell ref="S272:S273"/>
    <mergeCell ref="T272:T273"/>
    <mergeCell ref="G272:G273"/>
    <mergeCell ref="H272:H273"/>
    <mergeCell ref="I272:I273"/>
    <mergeCell ref="J272:J273"/>
    <mergeCell ref="K272:K273"/>
    <mergeCell ref="L272:L273"/>
    <mergeCell ref="A272:A273"/>
    <mergeCell ref="B272:B273"/>
    <mergeCell ref="D272:D273"/>
    <mergeCell ref="E272:E273"/>
    <mergeCell ref="F272:F273"/>
    <mergeCell ref="H270:H271"/>
    <mergeCell ref="I270:I271"/>
    <mergeCell ref="J270:L271"/>
    <mergeCell ref="M270:M271"/>
    <mergeCell ref="N270:N271"/>
    <mergeCell ref="O270:O271"/>
    <mergeCell ref="A270:A271"/>
    <mergeCell ref="B270:B271"/>
    <mergeCell ref="D270:D271"/>
    <mergeCell ref="E270:E271"/>
    <mergeCell ref="F270:F271"/>
    <mergeCell ref="G270:G271"/>
    <mergeCell ref="P268:P269"/>
    <mergeCell ref="Q268:Q269"/>
    <mergeCell ref="R268:R269"/>
    <mergeCell ref="S268:S269"/>
    <mergeCell ref="T268:T269"/>
    <mergeCell ref="G268:I269"/>
    <mergeCell ref="J268:J269"/>
    <mergeCell ref="K268:K269"/>
    <mergeCell ref="L268:L269"/>
    <mergeCell ref="M268:M269"/>
    <mergeCell ref="N268:N269"/>
    <mergeCell ref="P266:P267"/>
    <mergeCell ref="Q266:Q267"/>
    <mergeCell ref="R266:R267"/>
    <mergeCell ref="S266:S267"/>
    <mergeCell ref="T266:T267"/>
    <mergeCell ref="P270:P271"/>
    <mergeCell ref="Q270:Q271"/>
    <mergeCell ref="R270:R271"/>
    <mergeCell ref="S270:S271"/>
    <mergeCell ref="T270:T271"/>
    <mergeCell ref="A268:A269"/>
    <mergeCell ref="B268:B269"/>
    <mergeCell ref="D268:D269"/>
    <mergeCell ref="E268:E269"/>
    <mergeCell ref="F268:F269"/>
    <mergeCell ref="J266:J267"/>
    <mergeCell ref="K266:K267"/>
    <mergeCell ref="L266:L267"/>
    <mergeCell ref="M266:M267"/>
    <mergeCell ref="N266:N267"/>
    <mergeCell ref="O266:O267"/>
    <mergeCell ref="A266:A267"/>
    <mergeCell ref="B266:B267"/>
    <mergeCell ref="D266:F267"/>
    <mergeCell ref="G266:G267"/>
    <mergeCell ref="H266:H267"/>
    <mergeCell ref="I266:I267"/>
    <mergeCell ref="O268:O269"/>
    <mergeCell ref="B265:C265"/>
    <mergeCell ref="D265:F265"/>
    <mergeCell ref="G265:I265"/>
    <mergeCell ref="J265:L265"/>
    <mergeCell ref="M265:O265"/>
    <mergeCell ref="P265:R265"/>
    <mergeCell ref="M262:O263"/>
    <mergeCell ref="P262:P263"/>
    <mergeCell ref="Q262:Q263"/>
    <mergeCell ref="R262:R263"/>
    <mergeCell ref="S262:S263"/>
    <mergeCell ref="T262:T263"/>
    <mergeCell ref="G262:G263"/>
    <mergeCell ref="H262:H263"/>
    <mergeCell ref="I262:I263"/>
    <mergeCell ref="J262:J263"/>
    <mergeCell ref="K262:K263"/>
    <mergeCell ref="L262:L263"/>
    <mergeCell ref="A262:A263"/>
    <mergeCell ref="B262:B263"/>
    <mergeCell ref="D262:D263"/>
    <mergeCell ref="E262:E263"/>
    <mergeCell ref="F262:F263"/>
    <mergeCell ref="H260:H261"/>
    <mergeCell ref="I260:I261"/>
    <mergeCell ref="J260:L261"/>
    <mergeCell ref="M260:M261"/>
    <mergeCell ref="N260:N261"/>
    <mergeCell ref="O260:O261"/>
    <mergeCell ref="A260:A261"/>
    <mergeCell ref="B260:B261"/>
    <mergeCell ref="D260:D261"/>
    <mergeCell ref="E260:E261"/>
    <mergeCell ref="F260:F261"/>
    <mergeCell ref="G260:G261"/>
    <mergeCell ref="P258:P259"/>
    <mergeCell ref="Q258:Q259"/>
    <mergeCell ref="R258:R259"/>
    <mergeCell ref="S258:S259"/>
    <mergeCell ref="T258:T259"/>
    <mergeCell ref="G258:I259"/>
    <mergeCell ref="J258:J259"/>
    <mergeCell ref="K258:K259"/>
    <mergeCell ref="L258:L259"/>
    <mergeCell ref="M258:M259"/>
    <mergeCell ref="N258:N259"/>
    <mergeCell ref="P256:P257"/>
    <mergeCell ref="Q256:Q257"/>
    <mergeCell ref="R256:R257"/>
    <mergeCell ref="S256:S257"/>
    <mergeCell ref="T256:T257"/>
    <mergeCell ref="P260:P261"/>
    <mergeCell ref="Q260:Q261"/>
    <mergeCell ref="R260:R261"/>
    <mergeCell ref="S260:S261"/>
    <mergeCell ref="T260:T261"/>
    <mergeCell ref="A258:A259"/>
    <mergeCell ref="B258:B259"/>
    <mergeCell ref="D258:D259"/>
    <mergeCell ref="E258:E259"/>
    <mergeCell ref="F258:F259"/>
    <mergeCell ref="J256:J257"/>
    <mergeCell ref="K256:K257"/>
    <mergeCell ref="L256:L257"/>
    <mergeCell ref="M256:M257"/>
    <mergeCell ref="N256:N257"/>
    <mergeCell ref="O256:O257"/>
    <mergeCell ref="A256:A257"/>
    <mergeCell ref="B256:B257"/>
    <mergeCell ref="D256:F257"/>
    <mergeCell ref="G256:G257"/>
    <mergeCell ref="H256:H257"/>
    <mergeCell ref="I256:I257"/>
    <mergeCell ref="O258:O259"/>
    <mergeCell ref="B253:AG253"/>
    <mergeCell ref="B255:C255"/>
    <mergeCell ref="D255:F255"/>
    <mergeCell ref="G255:I255"/>
    <mergeCell ref="J255:L255"/>
    <mergeCell ref="M255:O255"/>
    <mergeCell ref="P255:R255"/>
    <mergeCell ref="M250:O251"/>
    <mergeCell ref="P250:P251"/>
    <mergeCell ref="Q250:Q251"/>
    <mergeCell ref="R250:R251"/>
    <mergeCell ref="S250:S251"/>
    <mergeCell ref="T250:T251"/>
    <mergeCell ref="G250:G251"/>
    <mergeCell ref="H250:H251"/>
    <mergeCell ref="I250:I251"/>
    <mergeCell ref="J250:J251"/>
    <mergeCell ref="K250:K251"/>
    <mergeCell ref="L250:L251"/>
    <mergeCell ref="A250:A251"/>
    <mergeCell ref="B250:B251"/>
    <mergeCell ref="D250:D251"/>
    <mergeCell ref="E250:E251"/>
    <mergeCell ref="F250:F251"/>
    <mergeCell ref="H248:H249"/>
    <mergeCell ref="I248:I249"/>
    <mergeCell ref="J248:L249"/>
    <mergeCell ref="M248:M249"/>
    <mergeCell ref="N248:N249"/>
    <mergeCell ref="O248:O249"/>
    <mergeCell ref="A248:A249"/>
    <mergeCell ref="B248:B249"/>
    <mergeCell ref="D248:D249"/>
    <mergeCell ref="E248:E249"/>
    <mergeCell ref="F248:F249"/>
    <mergeCell ref="G248:G249"/>
    <mergeCell ref="P246:P247"/>
    <mergeCell ref="Q246:Q247"/>
    <mergeCell ref="R246:R247"/>
    <mergeCell ref="S246:S247"/>
    <mergeCell ref="T246:T247"/>
    <mergeCell ref="G246:I247"/>
    <mergeCell ref="J246:J247"/>
    <mergeCell ref="K246:K247"/>
    <mergeCell ref="L246:L247"/>
    <mergeCell ref="M246:M247"/>
    <mergeCell ref="N246:N247"/>
    <mergeCell ref="P244:P245"/>
    <mergeCell ref="Q244:Q245"/>
    <mergeCell ref="R244:R245"/>
    <mergeCell ref="S244:S245"/>
    <mergeCell ref="T244:T245"/>
    <mergeCell ref="P248:P249"/>
    <mergeCell ref="Q248:Q249"/>
    <mergeCell ref="R248:R249"/>
    <mergeCell ref="S248:S249"/>
    <mergeCell ref="T248:T249"/>
    <mergeCell ref="A246:A247"/>
    <mergeCell ref="B246:B247"/>
    <mergeCell ref="D246:D247"/>
    <mergeCell ref="E246:E247"/>
    <mergeCell ref="F246:F247"/>
    <mergeCell ref="J244:J245"/>
    <mergeCell ref="K244:K245"/>
    <mergeCell ref="L244:L245"/>
    <mergeCell ref="M244:M245"/>
    <mergeCell ref="N244:N245"/>
    <mergeCell ref="O244:O245"/>
    <mergeCell ref="A244:A245"/>
    <mergeCell ref="B244:B245"/>
    <mergeCell ref="D244:F245"/>
    <mergeCell ref="G244:G245"/>
    <mergeCell ref="H244:H245"/>
    <mergeCell ref="I244:I245"/>
    <mergeCell ref="O246:O247"/>
    <mergeCell ref="B243:C243"/>
    <mergeCell ref="D243:F243"/>
    <mergeCell ref="G243:I243"/>
    <mergeCell ref="J243:L243"/>
    <mergeCell ref="M243:O243"/>
    <mergeCell ref="P243:R243"/>
    <mergeCell ref="M240:O241"/>
    <mergeCell ref="P240:P241"/>
    <mergeCell ref="Q240:Q241"/>
    <mergeCell ref="R240:R241"/>
    <mergeCell ref="S240:S241"/>
    <mergeCell ref="T240:T241"/>
    <mergeCell ref="G240:G241"/>
    <mergeCell ref="H240:H241"/>
    <mergeCell ref="I240:I241"/>
    <mergeCell ref="J240:J241"/>
    <mergeCell ref="K240:K241"/>
    <mergeCell ref="L240:L241"/>
    <mergeCell ref="A240:A241"/>
    <mergeCell ref="B240:B241"/>
    <mergeCell ref="D240:D241"/>
    <mergeCell ref="E240:E241"/>
    <mergeCell ref="F240:F241"/>
    <mergeCell ref="H238:H239"/>
    <mergeCell ref="I238:I239"/>
    <mergeCell ref="J238:L239"/>
    <mergeCell ref="M238:M239"/>
    <mergeCell ref="N238:N239"/>
    <mergeCell ref="O238:O239"/>
    <mergeCell ref="A238:A239"/>
    <mergeCell ref="B238:B239"/>
    <mergeCell ref="D238:D239"/>
    <mergeCell ref="E238:E239"/>
    <mergeCell ref="F238:F239"/>
    <mergeCell ref="G238:G239"/>
    <mergeCell ref="P236:P237"/>
    <mergeCell ref="Q236:Q237"/>
    <mergeCell ref="R236:R237"/>
    <mergeCell ref="S236:S237"/>
    <mergeCell ref="T236:T237"/>
    <mergeCell ref="G236:I237"/>
    <mergeCell ref="J236:J237"/>
    <mergeCell ref="K236:K237"/>
    <mergeCell ref="L236:L237"/>
    <mergeCell ref="M236:M237"/>
    <mergeCell ref="N236:N237"/>
    <mergeCell ref="P234:P235"/>
    <mergeCell ref="Q234:Q235"/>
    <mergeCell ref="R234:R235"/>
    <mergeCell ref="S234:S235"/>
    <mergeCell ref="T234:T235"/>
    <mergeCell ref="P238:P239"/>
    <mergeCell ref="Q238:Q239"/>
    <mergeCell ref="R238:R239"/>
    <mergeCell ref="S238:S239"/>
    <mergeCell ref="T238:T239"/>
    <mergeCell ref="A236:A237"/>
    <mergeCell ref="B236:B237"/>
    <mergeCell ref="D236:D237"/>
    <mergeCell ref="E236:E237"/>
    <mergeCell ref="F236:F237"/>
    <mergeCell ref="J234:J235"/>
    <mergeCell ref="K234:K235"/>
    <mergeCell ref="L234:L235"/>
    <mergeCell ref="M234:M235"/>
    <mergeCell ref="N234:N235"/>
    <mergeCell ref="O234:O235"/>
    <mergeCell ref="A234:A235"/>
    <mergeCell ref="B234:B235"/>
    <mergeCell ref="D234:F235"/>
    <mergeCell ref="G234:G235"/>
    <mergeCell ref="H234:H235"/>
    <mergeCell ref="I234:I235"/>
    <mergeCell ref="O236:O237"/>
    <mergeCell ref="B233:C233"/>
    <mergeCell ref="D233:F233"/>
    <mergeCell ref="G233:I233"/>
    <mergeCell ref="J233:L233"/>
    <mergeCell ref="M233:O233"/>
    <mergeCell ref="P233:R233"/>
    <mergeCell ref="M230:O231"/>
    <mergeCell ref="P230:P231"/>
    <mergeCell ref="Q230:Q231"/>
    <mergeCell ref="R230:R231"/>
    <mergeCell ref="S230:S231"/>
    <mergeCell ref="T230:T231"/>
    <mergeCell ref="G230:G231"/>
    <mergeCell ref="H230:H231"/>
    <mergeCell ref="I230:I231"/>
    <mergeCell ref="J230:J231"/>
    <mergeCell ref="K230:K231"/>
    <mergeCell ref="L230:L231"/>
    <mergeCell ref="A230:A231"/>
    <mergeCell ref="B230:B231"/>
    <mergeCell ref="D230:D231"/>
    <mergeCell ref="E230:E231"/>
    <mergeCell ref="F230:F231"/>
    <mergeCell ref="H228:H229"/>
    <mergeCell ref="I228:I229"/>
    <mergeCell ref="J228:L229"/>
    <mergeCell ref="M228:M229"/>
    <mergeCell ref="N228:N229"/>
    <mergeCell ref="O228:O229"/>
    <mergeCell ref="A228:A229"/>
    <mergeCell ref="B228:B229"/>
    <mergeCell ref="D228:D229"/>
    <mergeCell ref="E228:E229"/>
    <mergeCell ref="F228:F229"/>
    <mergeCell ref="G228:G229"/>
    <mergeCell ref="P226:P227"/>
    <mergeCell ref="Q226:Q227"/>
    <mergeCell ref="R226:R227"/>
    <mergeCell ref="S226:S227"/>
    <mergeCell ref="T226:T227"/>
    <mergeCell ref="G226:I227"/>
    <mergeCell ref="J226:J227"/>
    <mergeCell ref="K226:K227"/>
    <mergeCell ref="L226:L227"/>
    <mergeCell ref="M226:M227"/>
    <mergeCell ref="N226:N227"/>
    <mergeCell ref="P224:P225"/>
    <mergeCell ref="Q224:Q225"/>
    <mergeCell ref="R224:R225"/>
    <mergeCell ref="S224:S225"/>
    <mergeCell ref="T224:T225"/>
    <mergeCell ref="P228:P229"/>
    <mergeCell ref="Q228:Q229"/>
    <mergeCell ref="R228:R229"/>
    <mergeCell ref="S228:S229"/>
    <mergeCell ref="T228:T229"/>
    <mergeCell ref="A226:A227"/>
    <mergeCell ref="B226:B227"/>
    <mergeCell ref="D226:D227"/>
    <mergeCell ref="E226:E227"/>
    <mergeCell ref="F226:F227"/>
    <mergeCell ref="J224:J225"/>
    <mergeCell ref="K224:K225"/>
    <mergeCell ref="L224:L225"/>
    <mergeCell ref="M224:M225"/>
    <mergeCell ref="N224:N225"/>
    <mergeCell ref="O224:O225"/>
    <mergeCell ref="A224:A225"/>
    <mergeCell ref="B224:B225"/>
    <mergeCell ref="D224:F225"/>
    <mergeCell ref="G224:G225"/>
    <mergeCell ref="H224:H225"/>
    <mergeCell ref="I224:I225"/>
    <mergeCell ref="O226:O227"/>
    <mergeCell ref="B223:C223"/>
    <mergeCell ref="D223:F223"/>
    <mergeCell ref="G223:I223"/>
    <mergeCell ref="J223:L223"/>
    <mergeCell ref="M223:O223"/>
    <mergeCell ref="P223:R223"/>
    <mergeCell ref="M220:O221"/>
    <mergeCell ref="P220:P221"/>
    <mergeCell ref="Q220:Q221"/>
    <mergeCell ref="R220:R221"/>
    <mergeCell ref="S220:S221"/>
    <mergeCell ref="T220:T221"/>
    <mergeCell ref="G220:G221"/>
    <mergeCell ref="H220:H221"/>
    <mergeCell ref="I220:I221"/>
    <mergeCell ref="J220:J221"/>
    <mergeCell ref="K220:K221"/>
    <mergeCell ref="L220:L221"/>
    <mergeCell ref="A220:A221"/>
    <mergeCell ref="B220:B221"/>
    <mergeCell ref="D220:D221"/>
    <mergeCell ref="E220:E221"/>
    <mergeCell ref="F220:F221"/>
    <mergeCell ref="H218:H219"/>
    <mergeCell ref="I218:I219"/>
    <mergeCell ref="J218:L219"/>
    <mergeCell ref="M218:M219"/>
    <mergeCell ref="N218:N219"/>
    <mergeCell ref="O218:O219"/>
    <mergeCell ref="A218:A219"/>
    <mergeCell ref="B218:B219"/>
    <mergeCell ref="D218:D219"/>
    <mergeCell ref="E218:E219"/>
    <mergeCell ref="F218:F219"/>
    <mergeCell ref="G218:G219"/>
    <mergeCell ref="P216:P217"/>
    <mergeCell ref="Q216:Q217"/>
    <mergeCell ref="R216:R217"/>
    <mergeCell ref="S216:S217"/>
    <mergeCell ref="T216:T217"/>
    <mergeCell ref="G216:I217"/>
    <mergeCell ref="J216:J217"/>
    <mergeCell ref="K216:K217"/>
    <mergeCell ref="L216:L217"/>
    <mergeCell ref="M216:M217"/>
    <mergeCell ref="N216:N217"/>
    <mergeCell ref="P214:P215"/>
    <mergeCell ref="Q214:Q215"/>
    <mergeCell ref="R214:R215"/>
    <mergeCell ref="S214:S215"/>
    <mergeCell ref="T214:T215"/>
    <mergeCell ref="P218:P219"/>
    <mergeCell ref="Q218:Q219"/>
    <mergeCell ref="R218:R219"/>
    <mergeCell ref="S218:S219"/>
    <mergeCell ref="T218:T219"/>
    <mergeCell ref="A216:A217"/>
    <mergeCell ref="B216:B217"/>
    <mergeCell ref="D216:D217"/>
    <mergeCell ref="E216:E217"/>
    <mergeCell ref="F216:F217"/>
    <mergeCell ref="J214:J215"/>
    <mergeCell ref="K214:K215"/>
    <mergeCell ref="L214:L215"/>
    <mergeCell ref="M214:M215"/>
    <mergeCell ref="N214:N215"/>
    <mergeCell ref="O214:O215"/>
    <mergeCell ref="A214:A215"/>
    <mergeCell ref="B214:B215"/>
    <mergeCell ref="D214:F215"/>
    <mergeCell ref="G214:G215"/>
    <mergeCell ref="H214:H215"/>
    <mergeCell ref="I214:I215"/>
    <mergeCell ref="O216:O217"/>
    <mergeCell ref="B211:AG211"/>
    <mergeCell ref="B213:C213"/>
    <mergeCell ref="D213:F213"/>
    <mergeCell ref="G213:I213"/>
    <mergeCell ref="J213:L213"/>
    <mergeCell ref="M213:O213"/>
    <mergeCell ref="P213:R213"/>
    <mergeCell ref="M208:O209"/>
    <mergeCell ref="P208:P209"/>
    <mergeCell ref="Q208:Q209"/>
    <mergeCell ref="R208:R209"/>
    <mergeCell ref="S208:S209"/>
    <mergeCell ref="T208:T209"/>
    <mergeCell ref="G208:G209"/>
    <mergeCell ref="H208:H209"/>
    <mergeCell ref="I208:I209"/>
    <mergeCell ref="J208:J209"/>
    <mergeCell ref="K208:K209"/>
    <mergeCell ref="L208:L209"/>
    <mergeCell ref="A208:A209"/>
    <mergeCell ref="B208:B209"/>
    <mergeCell ref="D208:D209"/>
    <mergeCell ref="E208:E209"/>
    <mergeCell ref="F208:F209"/>
    <mergeCell ref="H206:H207"/>
    <mergeCell ref="I206:I207"/>
    <mergeCell ref="J206:L207"/>
    <mergeCell ref="M206:M207"/>
    <mergeCell ref="N206:N207"/>
    <mergeCell ref="O206:O207"/>
    <mergeCell ref="A206:A207"/>
    <mergeCell ref="B206:B207"/>
    <mergeCell ref="D206:D207"/>
    <mergeCell ref="E206:E207"/>
    <mergeCell ref="F206:F207"/>
    <mergeCell ref="G206:G207"/>
    <mergeCell ref="P204:P205"/>
    <mergeCell ref="Q204:Q205"/>
    <mergeCell ref="R204:R205"/>
    <mergeCell ref="S204:S205"/>
    <mergeCell ref="T204:T205"/>
    <mergeCell ref="G204:I205"/>
    <mergeCell ref="J204:J205"/>
    <mergeCell ref="K204:K205"/>
    <mergeCell ref="L204:L205"/>
    <mergeCell ref="M204:M205"/>
    <mergeCell ref="N204:N205"/>
    <mergeCell ref="P202:P203"/>
    <mergeCell ref="Q202:Q203"/>
    <mergeCell ref="R202:R203"/>
    <mergeCell ref="S202:S203"/>
    <mergeCell ref="T202:T203"/>
    <mergeCell ref="P206:P207"/>
    <mergeCell ref="Q206:Q207"/>
    <mergeCell ref="R206:R207"/>
    <mergeCell ref="S206:S207"/>
    <mergeCell ref="T206:T207"/>
    <mergeCell ref="A204:A205"/>
    <mergeCell ref="B204:B205"/>
    <mergeCell ref="D204:D205"/>
    <mergeCell ref="E204:E205"/>
    <mergeCell ref="F204:F205"/>
    <mergeCell ref="J202:J203"/>
    <mergeCell ref="K202:K203"/>
    <mergeCell ref="L202:L203"/>
    <mergeCell ref="M202:M203"/>
    <mergeCell ref="N202:N203"/>
    <mergeCell ref="O202:O203"/>
    <mergeCell ref="A202:A203"/>
    <mergeCell ref="B202:B203"/>
    <mergeCell ref="D202:F203"/>
    <mergeCell ref="G202:G203"/>
    <mergeCell ref="H202:H203"/>
    <mergeCell ref="I202:I203"/>
    <mergeCell ref="O204:O205"/>
    <mergeCell ref="B201:C201"/>
    <mergeCell ref="D201:F201"/>
    <mergeCell ref="G201:I201"/>
    <mergeCell ref="J201:L201"/>
    <mergeCell ref="M201:O201"/>
    <mergeCell ref="P201:R201"/>
    <mergeCell ref="M198:O199"/>
    <mergeCell ref="P198:P199"/>
    <mergeCell ref="Q198:Q199"/>
    <mergeCell ref="R198:R199"/>
    <mergeCell ref="S198:S199"/>
    <mergeCell ref="T198:T199"/>
    <mergeCell ref="G198:G199"/>
    <mergeCell ref="H198:H199"/>
    <mergeCell ref="I198:I199"/>
    <mergeCell ref="J198:J199"/>
    <mergeCell ref="K198:K199"/>
    <mergeCell ref="L198:L199"/>
    <mergeCell ref="A198:A199"/>
    <mergeCell ref="B198:B199"/>
    <mergeCell ref="D198:D199"/>
    <mergeCell ref="E198:E199"/>
    <mergeCell ref="F198:F199"/>
    <mergeCell ref="H196:H197"/>
    <mergeCell ref="I196:I197"/>
    <mergeCell ref="J196:L197"/>
    <mergeCell ref="M196:M197"/>
    <mergeCell ref="N196:N197"/>
    <mergeCell ref="O196:O197"/>
    <mergeCell ref="A196:A197"/>
    <mergeCell ref="B196:B197"/>
    <mergeCell ref="D196:D197"/>
    <mergeCell ref="E196:E197"/>
    <mergeCell ref="F196:F197"/>
    <mergeCell ref="G196:G197"/>
    <mergeCell ref="P194:P195"/>
    <mergeCell ref="Q194:Q195"/>
    <mergeCell ref="R194:R195"/>
    <mergeCell ref="S194:S195"/>
    <mergeCell ref="T194:T195"/>
    <mergeCell ref="G194:I195"/>
    <mergeCell ref="J194:J195"/>
    <mergeCell ref="K194:K195"/>
    <mergeCell ref="L194:L195"/>
    <mergeCell ref="M194:M195"/>
    <mergeCell ref="N194:N195"/>
    <mergeCell ref="P192:P193"/>
    <mergeCell ref="Q192:Q193"/>
    <mergeCell ref="R192:R193"/>
    <mergeCell ref="S192:S193"/>
    <mergeCell ref="T192:T193"/>
    <mergeCell ref="P196:P197"/>
    <mergeCell ref="Q196:Q197"/>
    <mergeCell ref="R196:R197"/>
    <mergeCell ref="S196:S197"/>
    <mergeCell ref="T196:T197"/>
    <mergeCell ref="A194:A195"/>
    <mergeCell ref="B194:B195"/>
    <mergeCell ref="D194:D195"/>
    <mergeCell ref="E194:E195"/>
    <mergeCell ref="F194:F195"/>
    <mergeCell ref="J192:J193"/>
    <mergeCell ref="K192:K193"/>
    <mergeCell ref="L192:L193"/>
    <mergeCell ref="M192:M193"/>
    <mergeCell ref="N192:N193"/>
    <mergeCell ref="O192:O193"/>
    <mergeCell ref="A192:A193"/>
    <mergeCell ref="B192:B193"/>
    <mergeCell ref="D192:F193"/>
    <mergeCell ref="G192:G193"/>
    <mergeCell ref="H192:H193"/>
    <mergeCell ref="I192:I193"/>
    <mergeCell ref="O194:O195"/>
    <mergeCell ref="B191:C191"/>
    <mergeCell ref="D191:F191"/>
    <mergeCell ref="G191:I191"/>
    <mergeCell ref="J191:L191"/>
    <mergeCell ref="M191:O191"/>
    <mergeCell ref="P191:R191"/>
    <mergeCell ref="M188:O189"/>
    <mergeCell ref="P188:P189"/>
    <mergeCell ref="Q188:Q189"/>
    <mergeCell ref="R188:R189"/>
    <mergeCell ref="S188:S189"/>
    <mergeCell ref="T188:T189"/>
    <mergeCell ref="G188:G189"/>
    <mergeCell ref="H188:H189"/>
    <mergeCell ref="I188:I189"/>
    <mergeCell ref="J188:J189"/>
    <mergeCell ref="K188:K189"/>
    <mergeCell ref="L188:L189"/>
    <mergeCell ref="A188:A189"/>
    <mergeCell ref="B188:B189"/>
    <mergeCell ref="D188:D189"/>
    <mergeCell ref="E188:E189"/>
    <mergeCell ref="F188:F189"/>
    <mergeCell ref="H186:H187"/>
    <mergeCell ref="I186:I187"/>
    <mergeCell ref="J186:L187"/>
    <mergeCell ref="M186:M187"/>
    <mergeCell ref="N186:N187"/>
    <mergeCell ref="O186:O187"/>
    <mergeCell ref="A186:A187"/>
    <mergeCell ref="B186:B187"/>
    <mergeCell ref="D186:D187"/>
    <mergeCell ref="E186:E187"/>
    <mergeCell ref="F186:F187"/>
    <mergeCell ref="G186:G187"/>
    <mergeCell ref="P184:P185"/>
    <mergeCell ref="Q184:Q185"/>
    <mergeCell ref="R184:R185"/>
    <mergeCell ref="S184:S185"/>
    <mergeCell ref="T184:T185"/>
    <mergeCell ref="G184:I185"/>
    <mergeCell ref="J184:J185"/>
    <mergeCell ref="K184:K185"/>
    <mergeCell ref="L184:L185"/>
    <mergeCell ref="M184:M185"/>
    <mergeCell ref="N184:N185"/>
    <mergeCell ref="P182:P183"/>
    <mergeCell ref="Q182:Q183"/>
    <mergeCell ref="R182:R183"/>
    <mergeCell ref="S182:S183"/>
    <mergeCell ref="T182:T183"/>
    <mergeCell ref="P186:P187"/>
    <mergeCell ref="Q186:Q187"/>
    <mergeCell ref="R186:R187"/>
    <mergeCell ref="S186:S187"/>
    <mergeCell ref="T186:T187"/>
    <mergeCell ref="A184:A185"/>
    <mergeCell ref="B184:B185"/>
    <mergeCell ref="D184:D185"/>
    <mergeCell ref="E184:E185"/>
    <mergeCell ref="F184:F185"/>
    <mergeCell ref="J182:J183"/>
    <mergeCell ref="K182:K183"/>
    <mergeCell ref="L182:L183"/>
    <mergeCell ref="M182:M183"/>
    <mergeCell ref="N182:N183"/>
    <mergeCell ref="O182:O183"/>
    <mergeCell ref="A182:A183"/>
    <mergeCell ref="B182:B183"/>
    <mergeCell ref="D182:F183"/>
    <mergeCell ref="G182:G183"/>
    <mergeCell ref="H182:H183"/>
    <mergeCell ref="I182:I183"/>
    <mergeCell ref="O184:O185"/>
    <mergeCell ref="B181:C181"/>
    <mergeCell ref="D181:F181"/>
    <mergeCell ref="G181:I181"/>
    <mergeCell ref="J181:L181"/>
    <mergeCell ref="M181:O181"/>
    <mergeCell ref="P181:R181"/>
    <mergeCell ref="M178:O179"/>
    <mergeCell ref="P178:P179"/>
    <mergeCell ref="Q178:Q179"/>
    <mergeCell ref="R178:R179"/>
    <mergeCell ref="S178:S179"/>
    <mergeCell ref="T178:T179"/>
    <mergeCell ref="G178:G179"/>
    <mergeCell ref="H178:H179"/>
    <mergeCell ref="I178:I179"/>
    <mergeCell ref="J178:J179"/>
    <mergeCell ref="K178:K179"/>
    <mergeCell ref="L178:L179"/>
    <mergeCell ref="A178:A179"/>
    <mergeCell ref="B178:B179"/>
    <mergeCell ref="D178:D179"/>
    <mergeCell ref="E178:E179"/>
    <mergeCell ref="F178:F179"/>
    <mergeCell ref="H176:H177"/>
    <mergeCell ref="I176:I177"/>
    <mergeCell ref="J176:L177"/>
    <mergeCell ref="M176:M177"/>
    <mergeCell ref="N176:N177"/>
    <mergeCell ref="O176:O177"/>
    <mergeCell ref="A176:A177"/>
    <mergeCell ref="B176:B177"/>
    <mergeCell ref="D176:D177"/>
    <mergeCell ref="E176:E177"/>
    <mergeCell ref="F176:F177"/>
    <mergeCell ref="G176:G177"/>
    <mergeCell ref="P174:P175"/>
    <mergeCell ref="Q174:Q175"/>
    <mergeCell ref="R174:R175"/>
    <mergeCell ref="S174:S175"/>
    <mergeCell ref="T174:T175"/>
    <mergeCell ref="G174:I175"/>
    <mergeCell ref="J174:J175"/>
    <mergeCell ref="K174:K175"/>
    <mergeCell ref="L174:L175"/>
    <mergeCell ref="M174:M175"/>
    <mergeCell ref="N174:N175"/>
    <mergeCell ref="P172:P173"/>
    <mergeCell ref="Q172:Q173"/>
    <mergeCell ref="R172:R173"/>
    <mergeCell ref="S172:S173"/>
    <mergeCell ref="T172:T173"/>
    <mergeCell ref="P176:P177"/>
    <mergeCell ref="Q176:Q177"/>
    <mergeCell ref="R176:R177"/>
    <mergeCell ref="S176:S177"/>
    <mergeCell ref="T176:T177"/>
    <mergeCell ref="A174:A175"/>
    <mergeCell ref="B174:B175"/>
    <mergeCell ref="D174:D175"/>
    <mergeCell ref="E174:E175"/>
    <mergeCell ref="F174:F175"/>
    <mergeCell ref="J172:J173"/>
    <mergeCell ref="K172:K173"/>
    <mergeCell ref="L172:L173"/>
    <mergeCell ref="M172:M173"/>
    <mergeCell ref="N172:N173"/>
    <mergeCell ref="O172:O173"/>
    <mergeCell ref="A172:A173"/>
    <mergeCell ref="B172:B173"/>
    <mergeCell ref="D172:F173"/>
    <mergeCell ref="G172:G173"/>
    <mergeCell ref="H172:H173"/>
    <mergeCell ref="I172:I173"/>
    <mergeCell ref="O174:O175"/>
    <mergeCell ref="B169:AG169"/>
    <mergeCell ref="B171:C171"/>
    <mergeCell ref="D171:F171"/>
    <mergeCell ref="G171:I171"/>
    <mergeCell ref="J171:L171"/>
    <mergeCell ref="M171:O171"/>
    <mergeCell ref="P171:R171"/>
    <mergeCell ref="A164:A165"/>
    <mergeCell ref="A166:A167"/>
    <mergeCell ref="A150:A151"/>
    <mergeCell ref="A152:A153"/>
    <mergeCell ref="A154:A155"/>
    <mergeCell ref="A156:A157"/>
    <mergeCell ref="A160:A161"/>
    <mergeCell ref="A162:A163"/>
    <mergeCell ref="A134:A135"/>
    <mergeCell ref="A136:A137"/>
    <mergeCell ref="A140:A141"/>
    <mergeCell ref="A142:A143"/>
    <mergeCell ref="A144:A145"/>
    <mergeCell ref="A146:A147"/>
    <mergeCell ref="R164:R165"/>
    <mergeCell ref="S164:S165"/>
    <mergeCell ref="J164:L165"/>
    <mergeCell ref="M164:M165"/>
    <mergeCell ref="N164:N165"/>
    <mergeCell ref="O164:O165"/>
    <mergeCell ref="B164:B165"/>
    <mergeCell ref="D164:D165"/>
    <mergeCell ref="E164:E165"/>
    <mergeCell ref="Q162:Q163"/>
    <mergeCell ref="F164:F165"/>
    <mergeCell ref="A118:A119"/>
    <mergeCell ref="A120:A121"/>
    <mergeCell ref="A122:A123"/>
    <mergeCell ref="A124:A125"/>
    <mergeCell ref="A130:A131"/>
    <mergeCell ref="A132:A133"/>
    <mergeCell ref="A102:A103"/>
    <mergeCell ref="A104:A105"/>
    <mergeCell ref="A108:A109"/>
    <mergeCell ref="A110:A111"/>
    <mergeCell ref="A112:A113"/>
    <mergeCell ref="A114:A115"/>
    <mergeCell ref="A88:A89"/>
    <mergeCell ref="A90:A91"/>
    <mergeCell ref="A92:A93"/>
    <mergeCell ref="A94:A95"/>
    <mergeCell ref="A98:A99"/>
    <mergeCell ref="A100:A101"/>
    <mergeCell ref="A70:A71"/>
    <mergeCell ref="A72:A73"/>
    <mergeCell ref="A76:A77"/>
    <mergeCell ref="A78:A79"/>
    <mergeCell ref="A80:A81"/>
    <mergeCell ref="A82:A83"/>
    <mergeCell ref="A56:A57"/>
    <mergeCell ref="A58:A59"/>
    <mergeCell ref="A60:A61"/>
    <mergeCell ref="A62:A63"/>
    <mergeCell ref="A66:A67"/>
    <mergeCell ref="A68:A69"/>
    <mergeCell ref="A38:A39"/>
    <mergeCell ref="A40:A41"/>
    <mergeCell ref="A46:A47"/>
    <mergeCell ref="A48:A49"/>
    <mergeCell ref="A50:A51"/>
    <mergeCell ref="A52:A53"/>
    <mergeCell ref="A24:A25"/>
    <mergeCell ref="A26:A27"/>
    <mergeCell ref="A28:A29"/>
    <mergeCell ref="A30:A31"/>
    <mergeCell ref="A34:A35"/>
    <mergeCell ref="A36:A37"/>
    <mergeCell ref="S166:S167"/>
    <mergeCell ref="T166:T167"/>
    <mergeCell ref="A4:A5"/>
    <mergeCell ref="A6:A7"/>
    <mergeCell ref="A8:A9"/>
    <mergeCell ref="A10:A11"/>
    <mergeCell ref="A14:A15"/>
    <mergeCell ref="A16:A17"/>
    <mergeCell ref="A18:A19"/>
    <mergeCell ref="A20:A21"/>
    <mergeCell ref="K166:K167"/>
    <mergeCell ref="L166:L167"/>
    <mergeCell ref="M166:O167"/>
    <mergeCell ref="P166:P167"/>
    <mergeCell ref="Q166:Q167"/>
    <mergeCell ref="R166:R167"/>
    <mergeCell ref="T164:T165"/>
    <mergeCell ref="B166:B167"/>
    <mergeCell ref="D166:D167"/>
    <mergeCell ref="E166:E167"/>
    <mergeCell ref="F166:F167"/>
    <mergeCell ref="G166:G167"/>
    <mergeCell ref="H166:H167"/>
    <mergeCell ref="I166:I167"/>
    <mergeCell ref="J166:J167"/>
    <mergeCell ref="P164:P165"/>
    <mergeCell ref="G164:G165"/>
    <mergeCell ref="H164:H165"/>
    <mergeCell ref="I164:I165"/>
    <mergeCell ref="Q164:Q165"/>
    <mergeCell ref="K162:K163"/>
    <mergeCell ref="L162:L163"/>
    <mergeCell ref="P160:P161"/>
    <mergeCell ref="R162:R163"/>
    <mergeCell ref="S162:S163"/>
    <mergeCell ref="T162:T163"/>
    <mergeCell ref="M162:M163"/>
    <mergeCell ref="N162:N163"/>
    <mergeCell ref="O162:O163"/>
    <mergeCell ref="P162:P163"/>
    <mergeCell ref="S160:S161"/>
    <mergeCell ref="B162:B163"/>
    <mergeCell ref="D162:D163"/>
    <mergeCell ref="E162:E163"/>
    <mergeCell ref="F162:F163"/>
    <mergeCell ref="G162:I163"/>
    <mergeCell ref="J162:J163"/>
    <mergeCell ref="L160:L161"/>
    <mergeCell ref="M160:M161"/>
    <mergeCell ref="N160:N161"/>
    <mergeCell ref="O160:O161"/>
    <mergeCell ref="T160:T161"/>
    <mergeCell ref="B159:C159"/>
    <mergeCell ref="B160:B161"/>
    <mergeCell ref="D160:F161"/>
    <mergeCell ref="G160:G161"/>
    <mergeCell ref="H160:H161"/>
    <mergeCell ref="D159:F159"/>
    <mergeCell ref="G159:I159"/>
    <mergeCell ref="J159:L159"/>
    <mergeCell ref="Q156:Q157"/>
    <mergeCell ref="M159:O159"/>
    <mergeCell ref="P159:R159"/>
    <mergeCell ref="R156:R157"/>
    <mergeCell ref="F156:F157"/>
    <mergeCell ref="G156:G157"/>
    <mergeCell ref="T154:T155"/>
    <mergeCell ref="P154:P155"/>
    <mergeCell ref="R154:R155"/>
    <mergeCell ref="S154:S155"/>
    <mergeCell ref="J154:L155"/>
    <mergeCell ref="I160:I161"/>
    <mergeCell ref="J160:J161"/>
    <mergeCell ref="K160:K161"/>
    <mergeCell ref="Q160:Q161"/>
    <mergeCell ref="R160:R161"/>
    <mergeCell ref="H156:H157"/>
    <mergeCell ref="T156:T157"/>
    <mergeCell ref="K156:K157"/>
    <mergeCell ref="L156:L157"/>
    <mergeCell ref="M156:O157"/>
    <mergeCell ref="P156:P157"/>
    <mergeCell ref="S156:S157"/>
    <mergeCell ref="I156:I157"/>
    <mergeCell ref="J156:J157"/>
    <mergeCell ref="B154:B155"/>
    <mergeCell ref="D154:D155"/>
    <mergeCell ref="E154:E155"/>
    <mergeCell ref="B156:B157"/>
    <mergeCell ref="D156:D157"/>
    <mergeCell ref="E156:E157"/>
    <mergeCell ref="F154:F155"/>
    <mergeCell ref="G154:G155"/>
    <mergeCell ref="H154:H155"/>
    <mergeCell ref="I154:I155"/>
    <mergeCell ref="Q154:Q155"/>
    <mergeCell ref="K152:K153"/>
    <mergeCell ref="L152:L153"/>
    <mergeCell ref="M154:M155"/>
    <mergeCell ref="N154:N155"/>
    <mergeCell ref="O154:O155"/>
    <mergeCell ref="P150:P151"/>
    <mergeCell ref="R152:R153"/>
    <mergeCell ref="S152:S153"/>
    <mergeCell ref="T152:T153"/>
    <mergeCell ref="M152:M153"/>
    <mergeCell ref="N152:N153"/>
    <mergeCell ref="O152:O153"/>
    <mergeCell ref="P152:P153"/>
    <mergeCell ref="S150:S151"/>
    <mergeCell ref="Q152:Q153"/>
    <mergeCell ref="B152:B153"/>
    <mergeCell ref="D152:D153"/>
    <mergeCell ref="E152:E153"/>
    <mergeCell ref="F152:F153"/>
    <mergeCell ref="G152:I153"/>
    <mergeCell ref="J152:J153"/>
    <mergeCell ref="L150:L151"/>
    <mergeCell ref="M150:M151"/>
    <mergeCell ref="N150:N151"/>
    <mergeCell ref="O150:O151"/>
    <mergeCell ref="T150:T151"/>
    <mergeCell ref="B149:C149"/>
    <mergeCell ref="B150:B151"/>
    <mergeCell ref="D150:F151"/>
    <mergeCell ref="G150:G151"/>
    <mergeCell ref="H150:H151"/>
    <mergeCell ref="D149:F149"/>
    <mergeCell ref="G149:I149"/>
    <mergeCell ref="J149:L149"/>
    <mergeCell ref="Q146:Q147"/>
    <mergeCell ref="M149:O149"/>
    <mergeCell ref="P149:R149"/>
    <mergeCell ref="R146:R147"/>
    <mergeCell ref="F146:F147"/>
    <mergeCell ref="G146:G147"/>
    <mergeCell ref="T144:T145"/>
    <mergeCell ref="P144:P145"/>
    <mergeCell ref="R144:R145"/>
    <mergeCell ref="S144:S145"/>
    <mergeCell ref="J144:L145"/>
    <mergeCell ref="I150:I151"/>
    <mergeCell ref="J150:J151"/>
    <mergeCell ref="K150:K151"/>
    <mergeCell ref="Q150:Q151"/>
    <mergeCell ref="R150:R151"/>
    <mergeCell ref="H146:H147"/>
    <mergeCell ref="T146:T147"/>
    <mergeCell ref="K146:K147"/>
    <mergeCell ref="L146:L147"/>
    <mergeCell ref="M146:O147"/>
    <mergeCell ref="P146:P147"/>
    <mergeCell ref="S146:S147"/>
    <mergeCell ref="I146:I147"/>
    <mergeCell ref="J146:J147"/>
    <mergeCell ref="B144:B145"/>
    <mergeCell ref="D144:D145"/>
    <mergeCell ref="E144:E145"/>
    <mergeCell ref="B146:B147"/>
    <mergeCell ref="D146:D147"/>
    <mergeCell ref="E146:E147"/>
    <mergeCell ref="F144:F145"/>
    <mergeCell ref="G144:G145"/>
    <mergeCell ref="H144:H145"/>
    <mergeCell ref="I144:I145"/>
    <mergeCell ref="Q144:Q145"/>
    <mergeCell ref="K142:K143"/>
    <mergeCell ref="L142:L143"/>
    <mergeCell ref="M144:M145"/>
    <mergeCell ref="N144:N145"/>
    <mergeCell ref="O144:O145"/>
    <mergeCell ref="P140:P141"/>
    <mergeCell ref="R142:R143"/>
    <mergeCell ref="S142:S143"/>
    <mergeCell ref="T142:T143"/>
    <mergeCell ref="M142:M143"/>
    <mergeCell ref="N142:N143"/>
    <mergeCell ref="O142:O143"/>
    <mergeCell ref="P142:P143"/>
    <mergeCell ref="S140:S141"/>
    <mergeCell ref="Q142:Q143"/>
    <mergeCell ref="B142:B143"/>
    <mergeCell ref="D142:D143"/>
    <mergeCell ref="E142:E143"/>
    <mergeCell ref="F142:F143"/>
    <mergeCell ref="G142:I143"/>
    <mergeCell ref="J142:J143"/>
    <mergeCell ref="L140:L141"/>
    <mergeCell ref="M140:M141"/>
    <mergeCell ref="N140:N141"/>
    <mergeCell ref="O140:O141"/>
    <mergeCell ref="T140:T141"/>
    <mergeCell ref="B139:C139"/>
    <mergeCell ref="B140:B141"/>
    <mergeCell ref="D140:F141"/>
    <mergeCell ref="G140:G141"/>
    <mergeCell ref="H140:H141"/>
    <mergeCell ref="D139:F139"/>
    <mergeCell ref="G139:I139"/>
    <mergeCell ref="J139:L139"/>
    <mergeCell ref="Q136:Q137"/>
    <mergeCell ref="M139:O139"/>
    <mergeCell ref="P139:R139"/>
    <mergeCell ref="R136:R137"/>
    <mergeCell ref="H136:H137"/>
    <mergeCell ref="I136:I137"/>
    <mergeCell ref="J136:J137"/>
    <mergeCell ref="T134:T135"/>
    <mergeCell ref="P134:P135"/>
    <mergeCell ref="R134:R135"/>
    <mergeCell ref="S134:S135"/>
    <mergeCell ref="J134:L135"/>
    <mergeCell ref="I140:I141"/>
    <mergeCell ref="J140:J141"/>
    <mergeCell ref="K140:K141"/>
    <mergeCell ref="Q140:Q141"/>
    <mergeCell ref="R140:R141"/>
    <mergeCell ref="T136:T137"/>
    <mergeCell ref="K136:K137"/>
    <mergeCell ref="L136:L137"/>
    <mergeCell ref="M136:O137"/>
    <mergeCell ref="P136:P137"/>
    <mergeCell ref="S136:S137"/>
    <mergeCell ref="N134:N135"/>
    <mergeCell ref="O134:O135"/>
    <mergeCell ref="B134:B135"/>
    <mergeCell ref="D134:D135"/>
    <mergeCell ref="E134:E135"/>
    <mergeCell ref="B136:B137"/>
    <mergeCell ref="D136:D137"/>
    <mergeCell ref="E136:E137"/>
    <mergeCell ref="F136:F137"/>
    <mergeCell ref="G136:G137"/>
    <mergeCell ref="S130:S131"/>
    <mergeCell ref="Q132:Q133"/>
    <mergeCell ref="F134:F135"/>
    <mergeCell ref="G134:G135"/>
    <mergeCell ref="H134:H135"/>
    <mergeCell ref="I134:I135"/>
    <mergeCell ref="Q134:Q135"/>
    <mergeCell ref="K132:K133"/>
    <mergeCell ref="L132:L133"/>
    <mergeCell ref="M134:M135"/>
    <mergeCell ref="R132:R133"/>
    <mergeCell ref="S132:S133"/>
    <mergeCell ref="T132:T133"/>
    <mergeCell ref="M132:M133"/>
    <mergeCell ref="N132:N133"/>
    <mergeCell ref="O132:O133"/>
    <mergeCell ref="P132:P133"/>
    <mergeCell ref="T130:T131"/>
    <mergeCell ref="M129:O129"/>
    <mergeCell ref="P129:R129"/>
    <mergeCell ref="B132:B133"/>
    <mergeCell ref="D132:D133"/>
    <mergeCell ref="E132:E133"/>
    <mergeCell ref="F132:F133"/>
    <mergeCell ref="G132:I133"/>
    <mergeCell ref="J132:J133"/>
    <mergeCell ref="P130:P131"/>
    <mergeCell ref="H130:H131"/>
    <mergeCell ref="I130:I131"/>
    <mergeCell ref="J130:J131"/>
    <mergeCell ref="K130:K131"/>
    <mergeCell ref="Q130:Q131"/>
    <mergeCell ref="R130:R131"/>
    <mergeCell ref="L130:L131"/>
    <mergeCell ref="M130:M131"/>
    <mergeCell ref="N130:N131"/>
    <mergeCell ref="O130:O131"/>
    <mergeCell ref="S124:S125"/>
    <mergeCell ref="T124:T125"/>
    <mergeCell ref="B130:B131"/>
    <mergeCell ref="D130:F131"/>
    <mergeCell ref="G130:G131"/>
    <mergeCell ref="B127:AG127"/>
    <mergeCell ref="B129:C129"/>
    <mergeCell ref="D129:F129"/>
    <mergeCell ref="G129:I129"/>
    <mergeCell ref="J129:L129"/>
    <mergeCell ref="K124:K125"/>
    <mergeCell ref="L124:L125"/>
    <mergeCell ref="M124:O125"/>
    <mergeCell ref="P124:P125"/>
    <mergeCell ref="Q124:Q125"/>
    <mergeCell ref="R124:R125"/>
    <mergeCell ref="T122:T123"/>
    <mergeCell ref="B124:B125"/>
    <mergeCell ref="D124:D125"/>
    <mergeCell ref="E124:E125"/>
    <mergeCell ref="F124:F125"/>
    <mergeCell ref="G124:G125"/>
    <mergeCell ref="H124:H125"/>
    <mergeCell ref="I124:I125"/>
    <mergeCell ref="J124:J125"/>
    <mergeCell ref="P122:P123"/>
    <mergeCell ref="R122:R123"/>
    <mergeCell ref="S122:S123"/>
    <mergeCell ref="J122:L123"/>
    <mergeCell ref="M122:M123"/>
    <mergeCell ref="N122:N123"/>
    <mergeCell ref="O122:O123"/>
    <mergeCell ref="B122:B123"/>
    <mergeCell ref="D122:D123"/>
    <mergeCell ref="E122:E123"/>
    <mergeCell ref="Q120:Q121"/>
    <mergeCell ref="F122:F123"/>
    <mergeCell ref="G122:G123"/>
    <mergeCell ref="H122:H123"/>
    <mergeCell ref="I122:I123"/>
    <mergeCell ref="Q122:Q123"/>
    <mergeCell ref="K120:K121"/>
    <mergeCell ref="L120:L121"/>
    <mergeCell ref="P118:P119"/>
    <mergeCell ref="R120:R121"/>
    <mergeCell ref="S120:S121"/>
    <mergeCell ref="T120:T121"/>
    <mergeCell ref="M120:M121"/>
    <mergeCell ref="N120:N121"/>
    <mergeCell ref="O120:O121"/>
    <mergeCell ref="P120:P121"/>
    <mergeCell ref="S118:S119"/>
    <mergeCell ref="B120:B121"/>
    <mergeCell ref="D120:D121"/>
    <mergeCell ref="E120:E121"/>
    <mergeCell ref="F120:F121"/>
    <mergeCell ref="G120:I121"/>
    <mergeCell ref="J120:J121"/>
    <mergeCell ref="L118:L119"/>
    <mergeCell ref="M118:M119"/>
    <mergeCell ref="N118:N119"/>
    <mergeCell ref="O118:O119"/>
    <mergeCell ref="T118:T119"/>
    <mergeCell ref="B117:C117"/>
    <mergeCell ref="B118:B119"/>
    <mergeCell ref="D118:F119"/>
    <mergeCell ref="G118:G119"/>
    <mergeCell ref="H118:H119"/>
    <mergeCell ref="D117:F117"/>
    <mergeCell ref="G117:I117"/>
    <mergeCell ref="J117:L117"/>
    <mergeCell ref="Q114:Q115"/>
    <mergeCell ref="M117:O117"/>
    <mergeCell ref="P117:R117"/>
    <mergeCell ref="R114:R115"/>
    <mergeCell ref="F114:F115"/>
    <mergeCell ref="G114:G115"/>
    <mergeCell ref="T112:T113"/>
    <mergeCell ref="P112:P113"/>
    <mergeCell ref="R112:R113"/>
    <mergeCell ref="S112:S113"/>
    <mergeCell ref="J112:L113"/>
    <mergeCell ref="I118:I119"/>
    <mergeCell ref="J118:J119"/>
    <mergeCell ref="K118:K119"/>
    <mergeCell ref="Q118:Q119"/>
    <mergeCell ref="R118:R119"/>
    <mergeCell ref="H114:H115"/>
    <mergeCell ref="T114:T115"/>
    <mergeCell ref="K114:K115"/>
    <mergeCell ref="L114:L115"/>
    <mergeCell ref="M114:O115"/>
    <mergeCell ref="P114:P115"/>
    <mergeCell ref="S114:S115"/>
    <mergeCell ref="I114:I115"/>
    <mergeCell ref="J114:J115"/>
    <mergeCell ref="B112:B113"/>
    <mergeCell ref="D112:D113"/>
    <mergeCell ref="E112:E113"/>
    <mergeCell ref="B114:B115"/>
    <mergeCell ref="D114:D115"/>
    <mergeCell ref="E114:E115"/>
    <mergeCell ref="F112:F113"/>
    <mergeCell ref="G112:G113"/>
    <mergeCell ref="H112:H113"/>
    <mergeCell ref="I112:I113"/>
    <mergeCell ref="Q112:Q113"/>
    <mergeCell ref="K110:K111"/>
    <mergeCell ref="L110:L111"/>
    <mergeCell ref="M112:M113"/>
    <mergeCell ref="N112:N113"/>
    <mergeCell ref="O112:O113"/>
    <mergeCell ref="P108:P109"/>
    <mergeCell ref="R110:R111"/>
    <mergeCell ref="S110:S111"/>
    <mergeCell ref="T110:T111"/>
    <mergeCell ref="M110:M111"/>
    <mergeCell ref="N110:N111"/>
    <mergeCell ref="O110:O111"/>
    <mergeCell ref="P110:P111"/>
    <mergeCell ref="S108:S109"/>
    <mergeCell ref="Q110:Q111"/>
    <mergeCell ref="B110:B111"/>
    <mergeCell ref="D110:D111"/>
    <mergeCell ref="E110:E111"/>
    <mergeCell ref="F110:F111"/>
    <mergeCell ref="G110:I111"/>
    <mergeCell ref="J110:J111"/>
    <mergeCell ref="L108:L109"/>
    <mergeCell ref="M108:M109"/>
    <mergeCell ref="N108:N109"/>
    <mergeCell ref="O108:O109"/>
    <mergeCell ref="T108:T109"/>
    <mergeCell ref="B107:C107"/>
    <mergeCell ref="B108:B109"/>
    <mergeCell ref="D108:F109"/>
    <mergeCell ref="G108:G109"/>
    <mergeCell ref="H108:H109"/>
    <mergeCell ref="D107:F107"/>
    <mergeCell ref="G107:I107"/>
    <mergeCell ref="J107:L107"/>
    <mergeCell ref="Q104:Q105"/>
    <mergeCell ref="M107:O107"/>
    <mergeCell ref="P107:R107"/>
    <mergeCell ref="R104:R105"/>
    <mergeCell ref="F104:F105"/>
    <mergeCell ref="G104:G105"/>
    <mergeCell ref="T102:T103"/>
    <mergeCell ref="P102:P103"/>
    <mergeCell ref="R102:R103"/>
    <mergeCell ref="S102:S103"/>
    <mergeCell ref="J102:L103"/>
    <mergeCell ref="I108:I109"/>
    <mergeCell ref="J108:J109"/>
    <mergeCell ref="K108:K109"/>
    <mergeCell ref="Q108:Q109"/>
    <mergeCell ref="R108:R109"/>
    <mergeCell ref="H104:H105"/>
    <mergeCell ref="T104:T105"/>
    <mergeCell ref="K104:K105"/>
    <mergeCell ref="L104:L105"/>
    <mergeCell ref="M104:O105"/>
    <mergeCell ref="P104:P105"/>
    <mergeCell ref="S104:S105"/>
    <mergeCell ref="I104:I105"/>
    <mergeCell ref="J104:J105"/>
    <mergeCell ref="B102:B103"/>
    <mergeCell ref="D102:D103"/>
    <mergeCell ref="E102:E103"/>
    <mergeCell ref="B104:B105"/>
    <mergeCell ref="D104:D105"/>
    <mergeCell ref="E104:E105"/>
    <mergeCell ref="F102:F103"/>
    <mergeCell ref="G102:G103"/>
    <mergeCell ref="H102:H103"/>
    <mergeCell ref="I102:I103"/>
    <mergeCell ref="Q102:Q103"/>
    <mergeCell ref="K100:K101"/>
    <mergeCell ref="L100:L101"/>
    <mergeCell ref="M102:M103"/>
    <mergeCell ref="N102:N103"/>
    <mergeCell ref="O102:O103"/>
    <mergeCell ref="P98:P99"/>
    <mergeCell ref="R100:R101"/>
    <mergeCell ref="S100:S101"/>
    <mergeCell ref="T100:T101"/>
    <mergeCell ref="M100:M101"/>
    <mergeCell ref="N100:N101"/>
    <mergeCell ref="O100:O101"/>
    <mergeCell ref="P100:P101"/>
    <mergeCell ref="S98:S99"/>
    <mergeCell ref="Q100:Q101"/>
    <mergeCell ref="B100:B101"/>
    <mergeCell ref="D100:D101"/>
    <mergeCell ref="E100:E101"/>
    <mergeCell ref="F100:F101"/>
    <mergeCell ref="G100:I101"/>
    <mergeCell ref="J100:J101"/>
    <mergeCell ref="L98:L99"/>
    <mergeCell ref="M98:M99"/>
    <mergeCell ref="N98:N99"/>
    <mergeCell ref="O98:O99"/>
    <mergeCell ref="T98:T99"/>
    <mergeCell ref="B97:C97"/>
    <mergeCell ref="B98:B99"/>
    <mergeCell ref="D98:F99"/>
    <mergeCell ref="G98:G99"/>
    <mergeCell ref="H98:H99"/>
    <mergeCell ref="D97:F97"/>
    <mergeCell ref="G97:I97"/>
    <mergeCell ref="J97:L97"/>
    <mergeCell ref="Q94:Q95"/>
    <mergeCell ref="M97:O97"/>
    <mergeCell ref="P97:R97"/>
    <mergeCell ref="R94:R95"/>
    <mergeCell ref="F94:F95"/>
    <mergeCell ref="G94:G95"/>
    <mergeCell ref="T92:T93"/>
    <mergeCell ref="P92:P93"/>
    <mergeCell ref="R92:R93"/>
    <mergeCell ref="S92:S93"/>
    <mergeCell ref="J92:L93"/>
    <mergeCell ref="I98:I99"/>
    <mergeCell ref="J98:J99"/>
    <mergeCell ref="K98:K99"/>
    <mergeCell ref="Q98:Q99"/>
    <mergeCell ref="R98:R99"/>
    <mergeCell ref="H94:H95"/>
    <mergeCell ref="T94:T95"/>
    <mergeCell ref="K94:K95"/>
    <mergeCell ref="L94:L95"/>
    <mergeCell ref="M94:O95"/>
    <mergeCell ref="P94:P95"/>
    <mergeCell ref="S94:S95"/>
    <mergeCell ref="I94:I95"/>
    <mergeCell ref="J94:J95"/>
    <mergeCell ref="B92:B93"/>
    <mergeCell ref="D92:D93"/>
    <mergeCell ref="E92:E93"/>
    <mergeCell ref="B94:B95"/>
    <mergeCell ref="D94:D95"/>
    <mergeCell ref="E94:E95"/>
    <mergeCell ref="Q90:Q91"/>
    <mergeCell ref="F92:F93"/>
    <mergeCell ref="G92:G93"/>
    <mergeCell ref="H92:H93"/>
    <mergeCell ref="I92:I93"/>
    <mergeCell ref="Q92:Q93"/>
    <mergeCell ref="M92:M93"/>
    <mergeCell ref="N92:N93"/>
    <mergeCell ref="O92:O93"/>
    <mergeCell ref="K90:K91"/>
    <mergeCell ref="L90:L91"/>
    <mergeCell ref="P88:P89"/>
    <mergeCell ref="R90:R91"/>
    <mergeCell ref="S90:S91"/>
    <mergeCell ref="T90:T91"/>
    <mergeCell ref="M90:M91"/>
    <mergeCell ref="N90:N91"/>
    <mergeCell ref="O90:O91"/>
    <mergeCell ref="P90:P91"/>
    <mergeCell ref="B90:B91"/>
    <mergeCell ref="D90:D91"/>
    <mergeCell ref="E90:E91"/>
    <mergeCell ref="F90:F91"/>
    <mergeCell ref="G90:I91"/>
    <mergeCell ref="J90:J91"/>
    <mergeCell ref="H88:H89"/>
    <mergeCell ref="I88:I89"/>
    <mergeCell ref="J88:J89"/>
    <mergeCell ref="K88:K89"/>
    <mergeCell ref="Q88:Q89"/>
    <mergeCell ref="R88:R89"/>
    <mergeCell ref="L88:L89"/>
    <mergeCell ref="M88:M89"/>
    <mergeCell ref="N88:N89"/>
    <mergeCell ref="O88:O89"/>
    <mergeCell ref="B88:B89"/>
    <mergeCell ref="D88:F89"/>
    <mergeCell ref="G88:G89"/>
    <mergeCell ref="S88:S89"/>
    <mergeCell ref="T88:T89"/>
    <mergeCell ref="B85:AG85"/>
    <mergeCell ref="B87:C87"/>
    <mergeCell ref="D87:F87"/>
    <mergeCell ref="G87:I87"/>
    <mergeCell ref="J87:L87"/>
    <mergeCell ref="M87:O87"/>
    <mergeCell ref="I18:I19"/>
    <mergeCell ref="J18:L19"/>
    <mergeCell ref="P87:R87"/>
    <mergeCell ref="M18:M19"/>
    <mergeCell ref="N18:N19"/>
    <mergeCell ref="O18:O19"/>
    <mergeCell ref="P18:P19"/>
    <mergeCell ref="R18:R19"/>
    <mergeCell ref="M33:O33"/>
    <mergeCell ref="P33:R33"/>
    <mergeCell ref="I20:I21"/>
    <mergeCell ref="R20:R21"/>
    <mergeCell ref="B23:C23"/>
    <mergeCell ref="D23:F23"/>
    <mergeCell ref="G23:I23"/>
    <mergeCell ref="J23:L23"/>
    <mergeCell ref="M23:O23"/>
    <mergeCell ref="P23:R23"/>
    <mergeCell ref="T24:T25"/>
    <mergeCell ref="M24:M25"/>
    <mergeCell ref="N24:N25"/>
    <mergeCell ref="O24:O25"/>
    <mergeCell ref="P24:P25"/>
    <mergeCell ref="H24:H25"/>
    <mergeCell ref="Q24:Q25"/>
    <mergeCell ref="B18:B19"/>
    <mergeCell ref="D18:D19"/>
    <mergeCell ref="E18:E19"/>
    <mergeCell ref="F18:F19"/>
    <mergeCell ref="G18:G19"/>
    <mergeCell ref="H18:H19"/>
    <mergeCell ref="K16:K17"/>
    <mergeCell ref="L16:L17"/>
    <mergeCell ref="M16:M17"/>
    <mergeCell ref="N16:N17"/>
    <mergeCell ref="O16:O17"/>
    <mergeCell ref="P16:P17"/>
    <mergeCell ref="B16:B17"/>
    <mergeCell ref="D16:D17"/>
    <mergeCell ref="E16:E17"/>
    <mergeCell ref="F16:F17"/>
    <mergeCell ref="G16:I17"/>
    <mergeCell ref="J16:J17"/>
    <mergeCell ref="E10:E11"/>
    <mergeCell ref="I10:I11"/>
    <mergeCell ref="K10:K11"/>
    <mergeCell ref="T10:T11"/>
    <mergeCell ref="S10:S11"/>
    <mergeCell ref="Q14:Q15"/>
    <mergeCell ref="R14:R15"/>
    <mergeCell ref="S14:S15"/>
    <mergeCell ref="T14:T15"/>
    <mergeCell ref="M13:O13"/>
    <mergeCell ref="B8:B9"/>
    <mergeCell ref="D8:D9"/>
    <mergeCell ref="E8:E9"/>
    <mergeCell ref="F8:F9"/>
    <mergeCell ref="J8:L9"/>
    <mergeCell ref="P8:P9"/>
    <mergeCell ref="G8:G9"/>
    <mergeCell ref="I8:I9"/>
    <mergeCell ref="H8:H9"/>
    <mergeCell ref="B14:B15"/>
    <mergeCell ref="D14:F15"/>
    <mergeCell ref="B3:C3"/>
    <mergeCell ref="D3:F3"/>
    <mergeCell ref="J3:L3"/>
    <mergeCell ref="B10:B11"/>
    <mergeCell ref="G3:I3"/>
    <mergeCell ref="S6:S7"/>
    <mergeCell ref="P3:R3"/>
    <mergeCell ref="B4:B5"/>
    <mergeCell ref="D4:F5"/>
    <mergeCell ref="J4:J5"/>
    <mergeCell ref="G6:I7"/>
    <mergeCell ref="D10:D11"/>
    <mergeCell ref="F10:F11"/>
    <mergeCell ref="H10:H11"/>
    <mergeCell ref="J10:J11"/>
    <mergeCell ref="L10:L11"/>
    <mergeCell ref="M4:M5"/>
    <mergeCell ref="K4:K5"/>
    <mergeCell ref="L4:L5"/>
    <mergeCell ref="K6:K7"/>
    <mergeCell ref="L6:L7"/>
    <mergeCell ref="O4:O5"/>
    <mergeCell ref="R6:R7"/>
    <mergeCell ref="P10:P11"/>
    <mergeCell ref="R10:R11"/>
    <mergeCell ref="Q10:Q11"/>
    <mergeCell ref="Q8:Q9"/>
    <mergeCell ref="R8:R9"/>
    <mergeCell ref="S8:S9"/>
    <mergeCell ref="Q6:Q7"/>
    <mergeCell ref="P6:P7"/>
    <mergeCell ref="G10:G11"/>
    <mergeCell ref="B20:B21"/>
    <mergeCell ref="D20:D21"/>
    <mergeCell ref="E20:E21"/>
    <mergeCell ref="F20:F21"/>
    <mergeCell ref="G20:G21"/>
    <mergeCell ref="H20:H21"/>
    <mergeCell ref="J20:J21"/>
    <mergeCell ref="K20:K21"/>
    <mergeCell ref="L20:L21"/>
    <mergeCell ref="M20:O21"/>
    <mergeCell ref="S18:S19"/>
    <mergeCell ref="T18:T19"/>
    <mergeCell ref="T20:T21"/>
    <mergeCell ref="P20:P21"/>
    <mergeCell ref="Q20:Q21"/>
    <mergeCell ref="S20:S21"/>
    <mergeCell ref="P4:P5"/>
    <mergeCell ref="Q4:Q5"/>
    <mergeCell ref="R4:R5"/>
    <mergeCell ref="S4:S5"/>
    <mergeCell ref="T4:T5"/>
    <mergeCell ref="B6:B7"/>
    <mergeCell ref="D6:D7"/>
    <mergeCell ref="E6:E7"/>
    <mergeCell ref="F6:F7"/>
    <mergeCell ref="J6:J7"/>
    <mergeCell ref="P13:R13"/>
    <mergeCell ref="T6:T7"/>
    <mergeCell ref="T8:T9"/>
    <mergeCell ref="G14:G15"/>
    <mergeCell ref="H14:H15"/>
    <mergeCell ref="I14:I15"/>
    <mergeCell ref="Q26:Q27"/>
    <mergeCell ref="G26:I27"/>
    <mergeCell ref="J26:J27"/>
    <mergeCell ref="T28:T29"/>
    <mergeCell ref="M28:M29"/>
    <mergeCell ref="N28:N29"/>
    <mergeCell ref="O28:O29"/>
    <mergeCell ref="P28:P29"/>
    <mergeCell ref="Q28:Q29"/>
    <mergeCell ref="R28:R29"/>
    <mergeCell ref="H28:H29"/>
    <mergeCell ref="I28:I29"/>
    <mergeCell ref="J28:L29"/>
    <mergeCell ref="N4:N5"/>
    <mergeCell ref="M6:M7"/>
    <mergeCell ref="O6:O7"/>
    <mergeCell ref="N8:N9"/>
    <mergeCell ref="M14:M15"/>
    <mergeCell ref="N14:N15"/>
    <mergeCell ref="O14:O15"/>
    <mergeCell ref="P14:P15"/>
    <mergeCell ref="K14:K15"/>
    <mergeCell ref="L14:L15"/>
    <mergeCell ref="J14:J15"/>
    <mergeCell ref="N6:N7"/>
    <mergeCell ref="M8:M9"/>
    <mergeCell ref="O8:O9"/>
    <mergeCell ref="Q16:Q17"/>
    <mergeCell ref="R16:R17"/>
    <mergeCell ref="S16:S17"/>
    <mergeCell ref="T16:T17"/>
    <mergeCell ref="Q18:Q19"/>
    <mergeCell ref="T30:T31"/>
    <mergeCell ref="K30:K31"/>
    <mergeCell ref="L30:L31"/>
    <mergeCell ref="M30:O31"/>
    <mergeCell ref="P30:P31"/>
    <mergeCell ref="F30:F31"/>
    <mergeCell ref="R30:R31"/>
    <mergeCell ref="J33:L33"/>
    <mergeCell ref="Q30:Q31"/>
    <mergeCell ref="G30:G31"/>
    <mergeCell ref="H30:H31"/>
    <mergeCell ref="I30:I31"/>
    <mergeCell ref="J30:J31"/>
    <mergeCell ref="R24:R25"/>
    <mergeCell ref="S24:S25"/>
    <mergeCell ref="I24:I25"/>
    <mergeCell ref="J24:J25"/>
    <mergeCell ref="K24:K25"/>
    <mergeCell ref="L24:L25"/>
    <mergeCell ref="D24:F25"/>
    <mergeCell ref="G24:G25"/>
    <mergeCell ref="S26:S27"/>
    <mergeCell ref="F26:F27"/>
    <mergeCell ref="K26:K27"/>
    <mergeCell ref="L26:L27"/>
    <mergeCell ref="G28:G29"/>
    <mergeCell ref="T26:T27"/>
    <mergeCell ref="M26:M27"/>
    <mergeCell ref="N26:N27"/>
    <mergeCell ref="O26:O27"/>
    <mergeCell ref="P26:P27"/>
    <mergeCell ref="R26:R27"/>
    <mergeCell ref="D33:F33"/>
    <mergeCell ref="G33:I33"/>
    <mergeCell ref="O34:O35"/>
    <mergeCell ref="P34:P35"/>
    <mergeCell ref="Q34:Q35"/>
    <mergeCell ref="R34:R35"/>
    <mergeCell ref="I34:I35"/>
    <mergeCell ref="J34:J35"/>
    <mergeCell ref="K34:K35"/>
    <mergeCell ref="L34:L35"/>
    <mergeCell ref="M34:M35"/>
    <mergeCell ref="N34:N35"/>
    <mergeCell ref="S34:S35"/>
    <mergeCell ref="D30:D31"/>
    <mergeCell ref="E30:E31"/>
    <mergeCell ref="S30:S31"/>
    <mergeCell ref="S28:S29"/>
    <mergeCell ref="D28:D29"/>
    <mergeCell ref="E28:E29"/>
    <mergeCell ref="F28:F29"/>
    <mergeCell ref="T34:T35"/>
    <mergeCell ref="B36:B37"/>
    <mergeCell ref="D36:D37"/>
    <mergeCell ref="E36:E37"/>
    <mergeCell ref="F36:F37"/>
    <mergeCell ref="G36:I37"/>
    <mergeCell ref="J36:J37"/>
    <mergeCell ref="K36:K37"/>
    <mergeCell ref="L36:L37"/>
    <mergeCell ref="Q36:Q37"/>
    <mergeCell ref="R36:R37"/>
    <mergeCell ref="S36:S37"/>
    <mergeCell ref="T36:T37"/>
    <mergeCell ref="M36:M37"/>
    <mergeCell ref="N36:N37"/>
    <mergeCell ref="O36:O37"/>
    <mergeCell ref="P36:P37"/>
    <mergeCell ref="B34:B35"/>
    <mergeCell ref="D34:F35"/>
    <mergeCell ref="G34:G35"/>
    <mergeCell ref="H34:H35"/>
    <mergeCell ref="M38:M39"/>
    <mergeCell ref="N38:N39"/>
    <mergeCell ref="O38:O39"/>
    <mergeCell ref="P38:P39"/>
    <mergeCell ref="G40:G41"/>
    <mergeCell ref="H40:H41"/>
    <mergeCell ref="I40:I41"/>
    <mergeCell ref="J40:J41"/>
    <mergeCell ref="B40:B41"/>
    <mergeCell ref="D40:D41"/>
    <mergeCell ref="E40:E41"/>
    <mergeCell ref="F40:F41"/>
    <mergeCell ref="S40:S41"/>
    <mergeCell ref="T40:T41"/>
    <mergeCell ref="K40:K41"/>
    <mergeCell ref="L40:L41"/>
    <mergeCell ref="M40:O41"/>
    <mergeCell ref="P40:P41"/>
    <mergeCell ref="B1:AG1"/>
    <mergeCell ref="B13:C13"/>
    <mergeCell ref="D13:F13"/>
    <mergeCell ref="G13:I13"/>
    <mergeCell ref="J13:L13"/>
    <mergeCell ref="M3:O3"/>
    <mergeCell ref="M10:O11"/>
    <mergeCell ref="G4:G5"/>
    <mergeCell ref="H4:H5"/>
    <mergeCell ref="I4:I5"/>
    <mergeCell ref="M45:O45"/>
    <mergeCell ref="P45:R45"/>
    <mergeCell ref="B33:C33"/>
    <mergeCell ref="B30:B31"/>
    <mergeCell ref="B28:B29"/>
    <mergeCell ref="B26:B27"/>
    <mergeCell ref="D26:D27"/>
    <mergeCell ref="E26:E27"/>
    <mergeCell ref="Q40:Q41"/>
    <mergeCell ref="R40:R41"/>
    <mergeCell ref="G38:G39"/>
    <mergeCell ref="H38:H39"/>
    <mergeCell ref="I38:I39"/>
    <mergeCell ref="J38:L39"/>
    <mergeCell ref="B38:B39"/>
    <mergeCell ref="D38:D39"/>
    <mergeCell ref="E38:E39"/>
    <mergeCell ref="F38:F39"/>
    <mergeCell ref="Q38:Q39"/>
    <mergeCell ref="R38:R39"/>
    <mergeCell ref="S38:S39"/>
    <mergeCell ref="T38:T39"/>
    <mergeCell ref="B46:B47"/>
    <mergeCell ref="D46:F47"/>
    <mergeCell ref="G46:G47"/>
    <mergeCell ref="H46:H47"/>
    <mergeCell ref="B24:B25"/>
    <mergeCell ref="B43:AG43"/>
    <mergeCell ref="B45:C45"/>
    <mergeCell ref="D45:F45"/>
    <mergeCell ref="G45:I45"/>
    <mergeCell ref="J45:L45"/>
    <mergeCell ref="S46:S47"/>
    <mergeCell ref="T46:T47"/>
    <mergeCell ref="M46:M47"/>
    <mergeCell ref="N46:N47"/>
    <mergeCell ref="O46:O47"/>
    <mergeCell ref="P46:P47"/>
    <mergeCell ref="B48:B49"/>
    <mergeCell ref="D48:D49"/>
    <mergeCell ref="E48:E49"/>
    <mergeCell ref="F48:F49"/>
    <mergeCell ref="Q46:Q47"/>
    <mergeCell ref="R46:R47"/>
    <mergeCell ref="I46:I47"/>
    <mergeCell ref="J46:J47"/>
    <mergeCell ref="K46:K47"/>
    <mergeCell ref="L46:L47"/>
    <mergeCell ref="S48:S49"/>
    <mergeCell ref="T48:T49"/>
    <mergeCell ref="M48:M49"/>
    <mergeCell ref="N48:N49"/>
    <mergeCell ref="O48:O49"/>
    <mergeCell ref="P48:P49"/>
    <mergeCell ref="B50:B51"/>
    <mergeCell ref="D50:D51"/>
    <mergeCell ref="E50:E51"/>
    <mergeCell ref="F50:F51"/>
    <mergeCell ref="Q48:Q49"/>
    <mergeCell ref="R48:R49"/>
    <mergeCell ref="G48:I49"/>
    <mergeCell ref="J48:J49"/>
    <mergeCell ref="K48:K49"/>
    <mergeCell ref="L48:L49"/>
    <mergeCell ref="S50:S51"/>
    <mergeCell ref="T50:T51"/>
    <mergeCell ref="M50:M51"/>
    <mergeCell ref="N50:N51"/>
    <mergeCell ref="O50:O51"/>
    <mergeCell ref="P50:P51"/>
    <mergeCell ref="B52:B53"/>
    <mergeCell ref="D52:D53"/>
    <mergeCell ref="E52:E53"/>
    <mergeCell ref="F52:F53"/>
    <mergeCell ref="Q50:Q51"/>
    <mergeCell ref="R50:R51"/>
    <mergeCell ref="G50:G51"/>
    <mergeCell ref="H50:H51"/>
    <mergeCell ref="I50:I51"/>
    <mergeCell ref="J50:L51"/>
    <mergeCell ref="S52:S53"/>
    <mergeCell ref="T52:T53"/>
    <mergeCell ref="K52:K53"/>
    <mergeCell ref="L52:L53"/>
    <mergeCell ref="M52:O53"/>
    <mergeCell ref="P52:P53"/>
    <mergeCell ref="B55:C55"/>
    <mergeCell ref="D55:F55"/>
    <mergeCell ref="G55:I55"/>
    <mergeCell ref="J55:L55"/>
    <mergeCell ref="Q52:Q53"/>
    <mergeCell ref="R52:R53"/>
    <mergeCell ref="G52:G53"/>
    <mergeCell ref="H52:H53"/>
    <mergeCell ref="I52:I53"/>
    <mergeCell ref="J52:J53"/>
    <mergeCell ref="M55:O55"/>
    <mergeCell ref="P55:R55"/>
    <mergeCell ref="B56:B57"/>
    <mergeCell ref="D56:F57"/>
    <mergeCell ref="G56:G57"/>
    <mergeCell ref="H56:H57"/>
    <mergeCell ref="I56:I57"/>
    <mergeCell ref="J56:J57"/>
    <mergeCell ref="K56:K57"/>
    <mergeCell ref="L56:L57"/>
    <mergeCell ref="S56:S57"/>
    <mergeCell ref="T56:T57"/>
    <mergeCell ref="M56:M57"/>
    <mergeCell ref="N56:N57"/>
    <mergeCell ref="O56:O57"/>
    <mergeCell ref="P56:P57"/>
    <mergeCell ref="B58:B59"/>
    <mergeCell ref="D58:D59"/>
    <mergeCell ref="E58:E59"/>
    <mergeCell ref="F58:F59"/>
    <mergeCell ref="Q56:Q57"/>
    <mergeCell ref="R56:R57"/>
    <mergeCell ref="S58:S59"/>
    <mergeCell ref="T58:T59"/>
    <mergeCell ref="M58:M59"/>
    <mergeCell ref="N58:N59"/>
    <mergeCell ref="O58:O59"/>
    <mergeCell ref="P58:P59"/>
    <mergeCell ref="B60:B61"/>
    <mergeCell ref="D60:D61"/>
    <mergeCell ref="E60:E61"/>
    <mergeCell ref="F60:F61"/>
    <mergeCell ref="Q58:Q59"/>
    <mergeCell ref="R58:R59"/>
    <mergeCell ref="G58:I59"/>
    <mergeCell ref="J58:J59"/>
    <mergeCell ref="K58:K59"/>
    <mergeCell ref="L58:L59"/>
    <mergeCell ref="S60:S61"/>
    <mergeCell ref="T60:T61"/>
    <mergeCell ref="M60:M61"/>
    <mergeCell ref="N60:N61"/>
    <mergeCell ref="O60:O61"/>
    <mergeCell ref="P60:P61"/>
    <mergeCell ref="B62:B63"/>
    <mergeCell ref="D62:D63"/>
    <mergeCell ref="E62:E63"/>
    <mergeCell ref="F62:F63"/>
    <mergeCell ref="Q60:Q61"/>
    <mergeCell ref="R60:R61"/>
    <mergeCell ref="G60:G61"/>
    <mergeCell ref="H60:H61"/>
    <mergeCell ref="I60:I61"/>
    <mergeCell ref="J60:L61"/>
    <mergeCell ref="S62:S63"/>
    <mergeCell ref="T62:T63"/>
    <mergeCell ref="K62:K63"/>
    <mergeCell ref="L62:L63"/>
    <mergeCell ref="M62:O63"/>
    <mergeCell ref="P62:P63"/>
    <mergeCell ref="B65:C65"/>
    <mergeCell ref="D65:F65"/>
    <mergeCell ref="G65:I65"/>
    <mergeCell ref="J65:L65"/>
    <mergeCell ref="Q62:Q63"/>
    <mergeCell ref="R62:R63"/>
    <mergeCell ref="G62:G63"/>
    <mergeCell ref="H62:H63"/>
    <mergeCell ref="I62:I63"/>
    <mergeCell ref="J62:J63"/>
    <mergeCell ref="M65:O65"/>
    <mergeCell ref="P65:R65"/>
    <mergeCell ref="B66:B67"/>
    <mergeCell ref="D66:F67"/>
    <mergeCell ref="G66:G67"/>
    <mergeCell ref="H66:H67"/>
    <mergeCell ref="I66:I67"/>
    <mergeCell ref="J66:J67"/>
    <mergeCell ref="K66:K67"/>
    <mergeCell ref="L66:L67"/>
    <mergeCell ref="S66:S67"/>
    <mergeCell ref="T66:T67"/>
    <mergeCell ref="M66:M67"/>
    <mergeCell ref="N66:N67"/>
    <mergeCell ref="O66:O67"/>
    <mergeCell ref="P66:P67"/>
    <mergeCell ref="B68:B69"/>
    <mergeCell ref="D68:D69"/>
    <mergeCell ref="E68:E69"/>
    <mergeCell ref="F68:F69"/>
    <mergeCell ref="Q66:Q67"/>
    <mergeCell ref="R66:R67"/>
    <mergeCell ref="S68:S69"/>
    <mergeCell ref="T68:T69"/>
    <mergeCell ref="M68:M69"/>
    <mergeCell ref="N68:N69"/>
    <mergeCell ref="O68:O69"/>
    <mergeCell ref="P68:P69"/>
    <mergeCell ref="B70:B71"/>
    <mergeCell ref="D70:D71"/>
    <mergeCell ref="E70:E71"/>
    <mergeCell ref="F70:F71"/>
    <mergeCell ref="Q68:Q69"/>
    <mergeCell ref="R68:R69"/>
    <mergeCell ref="G68:I69"/>
    <mergeCell ref="J68:J69"/>
    <mergeCell ref="K68:K69"/>
    <mergeCell ref="L68:L69"/>
    <mergeCell ref="S70:S71"/>
    <mergeCell ref="T70:T71"/>
    <mergeCell ref="M70:M71"/>
    <mergeCell ref="N70:N71"/>
    <mergeCell ref="O70:O71"/>
    <mergeCell ref="P70:P71"/>
    <mergeCell ref="B72:B73"/>
    <mergeCell ref="D72:D73"/>
    <mergeCell ref="E72:E73"/>
    <mergeCell ref="F72:F73"/>
    <mergeCell ref="Q70:Q71"/>
    <mergeCell ref="R70:R71"/>
    <mergeCell ref="G70:G71"/>
    <mergeCell ref="H70:H71"/>
    <mergeCell ref="I70:I71"/>
    <mergeCell ref="J70:L71"/>
    <mergeCell ref="S72:S73"/>
    <mergeCell ref="T72:T73"/>
    <mergeCell ref="K72:K73"/>
    <mergeCell ref="L72:L73"/>
    <mergeCell ref="M72:O73"/>
    <mergeCell ref="P72:P73"/>
    <mergeCell ref="B75:C75"/>
    <mergeCell ref="D75:F75"/>
    <mergeCell ref="G75:I75"/>
    <mergeCell ref="J75:L75"/>
    <mergeCell ref="Q72:Q73"/>
    <mergeCell ref="R72:R73"/>
    <mergeCell ref="G72:G73"/>
    <mergeCell ref="H72:H73"/>
    <mergeCell ref="I72:I73"/>
    <mergeCell ref="J72:J73"/>
    <mergeCell ref="M75:O75"/>
    <mergeCell ref="P75:R75"/>
    <mergeCell ref="B76:B77"/>
    <mergeCell ref="D76:F77"/>
    <mergeCell ref="G76:G77"/>
    <mergeCell ref="H76:H77"/>
    <mergeCell ref="I76:I77"/>
    <mergeCell ref="J76:J77"/>
    <mergeCell ref="K76:K77"/>
    <mergeCell ref="L76:L77"/>
    <mergeCell ref="Q76:Q77"/>
    <mergeCell ref="R76:R77"/>
    <mergeCell ref="S76:S77"/>
    <mergeCell ref="T76:T77"/>
    <mergeCell ref="M76:M77"/>
    <mergeCell ref="N76:N77"/>
    <mergeCell ref="O76:O77"/>
    <mergeCell ref="P76:P77"/>
    <mergeCell ref="G78:I79"/>
    <mergeCell ref="J78:J79"/>
    <mergeCell ref="K78:K79"/>
    <mergeCell ref="L78:L79"/>
    <mergeCell ref="B78:B79"/>
    <mergeCell ref="D78:D79"/>
    <mergeCell ref="E78:E79"/>
    <mergeCell ref="F78:F79"/>
    <mergeCell ref="Q78:Q79"/>
    <mergeCell ref="R78:R79"/>
    <mergeCell ref="S78:S79"/>
    <mergeCell ref="T78:T79"/>
    <mergeCell ref="M78:M79"/>
    <mergeCell ref="N78:N79"/>
    <mergeCell ref="O78:O79"/>
    <mergeCell ref="P78:P79"/>
    <mergeCell ref="G80:G81"/>
    <mergeCell ref="H80:H81"/>
    <mergeCell ref="I80:I81"/>
    <mergeCell ref="J80:L81"/>
    <mergeCell ref="B80:B81"/>
    <mergeCell ref="D80:D81"/>
    <mergeCell ref="E80:E81"/>
    <mergeCell ref="F80:F81"/>
    <mergeCell ref="Q80:Q81"/>
    <mergeCell ref="R80:R81"/>
    <mergeCell ref="S80:S81"/>
    <mergeCell ref="T80:T81"/>
    <mergeCell ref="M80:M81"/>
    <mergeCell ref="N80:N81"/>
    <mergeCell ref="O80:O81"/>
    <mergeCell ref="P80:P81"/>
    <mergeCell ref="G82:G83"/>
    <mergeCell ref="H82:H83"/>
    <mergeCell ref="I82:I83"/>
    <mergeCell ref="J82:J83"/>
    <mergeCell ref="B82:B83"/>
    <mergeCell ref="D82:D83"/>
    <mergeCell ref="E82:E83"/>
    <mergeCell ref="F82:F83"/>
    <mergeCell ref="Q82:Q83"/>
    <mergeCell ref="R82:R83"/>
    <mergeCell ref="S82:S83"/>
    <mergeCell ref="T82:T83"/>
    <mergeCell ref="K82:K83"/>
    <mergeCell ref="L82:L83"/>
    <mergeCell ref="M82:O83"/>
    <mergeCell ref="P82:P83"/>
  </mergeCells>
  <phoneticPr fontId="0" type="noConversion"/>
  <pageMargins left="0.19685039370078741" right="0.59055118110236227" top="0.19685039370078741" bottom="0.19685039370078741" header="0" footer="0"/>
  <pageSetup paperSize="9" scale="96" orientation="landscape" r:id="rId1"/>
  <headerFooter alignWithMargins="0"/>
  <rowBreaks count="2" manualBreakCount="2">
    <brk id="41" max="33" man="1"/>
    <brk id="84" max="33" man="1"/>
  </rowBreaks>
  <ignoredErrors>
    <ignoredError sqref="AK7 C5 AK17 AK27 AK37 AK49 AK69 AK59 AK79 AK91 AK101 AK111 AK121 AK133 AK143 AK153 AK163 Y143 Y121 Y111 Y101 Y91 Y79 Y59 Y37 Y27 Y7 Y49 Y69 Y133 Y153 Y163 C103 C100 Y17" formula="1"/>
  </ignoredErrors>
  <webPublishItems count="1">
    <webPublishItem id="1958" divId="skupiny2_1958" sourceType="sheet" destinationFile="C:\Lenka\pinec\turnaje\Stranka.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workbookViewId="0">
      <selection activeCell="F4" sqref="F4:F9"/>
    </sheetView>
  </sheetViews>
  <sheetFormatPr defaultRowHeight="12.5" x14ac:dyDescent="0.25"/>
  <cols>
    <col min="1" max="2" width="6.26953125" style="1" customWidth="1"/>
    <col min="3" max="3" width="21" bestFit="1" customWidth="1"/>
    <col min="4" max="4" width="2.7265625" customWidth="1"/>
    <col min="5" max="5" width="21" bestFit="1" customWidth="1"/>
    <col min="6" max="6" width="18.26953125" style="33" customWidth="1"/>
  </cols>
  <sheetData>
    <row r="1" spans="1:6" x14ac:dyDescent="0.25">
      <c r="A1" s="267" t="s">
        <v>27</v>
      </c>
      <c r="B1" s="267"/>
      <c r="C1" s="118" t="str">
        <f>seznam!B2</f>
        <v>BTM B - U11</v>
      </c>
    </row>
    <row r="3" spans="1:6" x14ac:dyDescent="0.25">
      <c r="A3" s="1" t="s">
        <v>63</v>
      </c>
      <c r="B3" s="1" t="s">
        <v>63</v>
      </c>
      <c r="C3" t="s">
        <v>28</v>
      </c>
      <c r="E3" t="s">
        <v>29</v>
      </c>
      <c r="F3" s="33" t="s">
        <v>61</v>
      </c>
    </row>
    <row r="4" spans="1:6" x14ac:dyDescent="0.25">
      <c r="A4" s="155"/>
      <c r="B4" s="155"/>
      <c r="C4" s="111" t="str">
        <f>IF(COUNTIF(seznam!$A$5:$A$132,A4)=1,VLOOKUP(A4,seznam!$A$5:$C$132,2,FALSE),"------")</f>
        <v>------</v>
      </c>
      <c r="E4" t="str">
        <f>IF(COUNTIF(seznam!$A$5:$A$132,B4)=1,VLOOKUP(B4,seznam!$A$5:$C$1296,2,FALSE),"------")</f>
        <v>------</v>
      </c>
      <c r="F4" s="165" t="s">
        <v>250</v>
      </c>
    </row>
    <row r="5" spans="1:6" x14ac:dyDescent="0.25">
      <c r="A5" s="155"/>
      <c r="B5" s="155"/>
      <c r="C5" s="111" t="str">
        <f>IF(COUNTIF(seznam!$A$5:$A$132,A5)=1,VLOOKUP(A5,seznam!$A$5:$C$132,2,FALSE),"------")</f>
        <v>------</v>
      </c>
      <c r="E5" t="str">
        <f>IF(COUNTIF(seznam!$A$5:$A$132,B5)=1,VLOOKUP(B5,seznam!$A$5:$C$1296,2,FALSE),"------")</f>
        <v>------</v>
      </c>
      <c r="F5" s="165" t="s">
        <v>250</v>
      </c>
    </row>
    <row r="6" spans="1:6" x14ac:dyDescent="0.25">
      <c r="A6" s="155"/>
      <c r="B6" s="155"/>
      <c r="C6" s="111" t="str">
        <f>IF(COUNTIF(seznam!$A$5:$A$132,A6)=1,VLOOKUP(A6,seznam!$A$5:$C$132,2,FALSE),"------")</f>
        <v>------</v>
      </c>
      <c r="E6" t="str">
        <f>IF(COUNTIF(seznam!$A$5:$A$132,B6)=1,VLOOKUP(B6,seznam!$A$5:$C$1296,2,FALSE),"------")</f>
        <v>------</v>
      </c>
      <c r="F6" s="165" t="s">
        <v>250</v>
      </c>
    </row>
    <row r="7" spans="1:6" x14ac:dyDescent="0.25">
      <c r="A7" s="155"/>
      <c r="B7" s="155"/>
      <c r="C7" s="111" t="str">
        <f>IF(COUNTIF(seznam!$A$5:$A$132,A7)=1,VLOOKUP(A7,seznam!$A$5:$C$132,2,FALSE),"------")</f>
        <v>------</v>
      </c>
      <c r="E7" t="str">
        <f>IF(COUNTIF(seznam!$A$5:$A$132,B7)=1,VLOOKUP(B7,seznam!$A$5:$C$1296,2,FALSE),"------")</f>
        <v>------</v>
      </c>
      <c r="F7" s="165" t="s">
        <v>250</v>
      </c>
    </row>
    <row r="8" spans="1:6" x14ac:dyDescent="0.25">
      <c r="A8" s="155"/>
      <c r="B8" s="155"/>
      <c r="C8" s="111" t="str">
        <f>IF(COUNTIF(seznam!$A$5:$A$132,A8)=1,VLOOKUP(A8,seznam!$A$5:$C$132,2,FALSE),"------")</f>
        <v>------</v>
      </c>
      <c r="E8" t="str">
        <f>IF(COUNTIF(seznam!$A$5:$A$132,B8)=1,VLOOKUP(B8,seznam!$A$5:$C$1296,2,FALSE),"------")</f>
        <v>------</v>
      </c>
      <c r="F8" s="165" t="s">
        <v>250</v>
      </c>
    </row>
    <row r="9" spans="1:6" x14ac:dyDescent="0.25">
      <c r="A9" s="155"/>
      <c r="B9" s="155"/>
      <c r="C9" s="111" t="str">
        <f>IF(COUNTIF(seznam!$A$5:$A$132,A9)=1,VLOOKUP(A9,seznam!$A$5:$C$132,2,FALSE),"------")</f>
        <v>------</v>
      </c>
      <c r="E9" t="str">
        <f>IF(COUNTIF(seznam!$A$5:$A$132,B9)=1,VLOOKUP(B9,seznam!$A$5:$C$1296,2,FALSE),"------")</f>
        <v>------</v>
      </c>
      <c r="F9" s="165" t="s">
        <v>250</v>
      </c>
    </row>
    <row r="14" spans="1:6" x14ac:dyDescent="0.25">
      <c r="C14" s="111" t="str">
        <f>IF(COUNTIF(seznam!$A$5:$A$132,A14)=1,VLOOKUP(A14,seznam!$A$5:$C$132,2,FALSE),"------")</f>
        <v>------</v>
      </c>
      <c r="E14" t="str">
        <f>IF(COUNTIF(seznam!$A$5:$A$132,B14)=1,VLOOKUP(B14,seznam!$A$5:$C$1296,2,FALSE),"------")</f>
        <v>------</v>
      </c>
    </row>
    <row r="15" spans="1:6" x14ac:dyDescent="0.25">
      <c r="C15" s="111" t="str">
        <f>IF(COUNTIF(seznam!$A$5:$A$132,A15)=1,VLOOKUP(A15,seznam!$A$5:$C$132,2,FALSE),"------")</f>
        <v>------</v>
      </c>
      <c r="E15" t="str">
        <f>IF(COUNTIF(seznam!$A$5:$A$132,B15)=1,VLOOKUP(B15,seznam!$A$5:$C$1296,2,FALSE),"------")</f>
        <v>------</v>
      </c>
    </row>
    <row r="16" spans="1:6" x14ac:dyDescent="0.25">
      <c r="C16" s="111" t="str">
        <f>IF(COUNTIF(seznam!$A$5:$A$132,A16)=1,VLOOKUP(A16,seznam!$A$5:$C$132,2,FALSE),"------")</f>
        <v>------</v>
      </c>
      <c r="E16" t="str">
        <f>IF(COUNTIF(seznam!$A$5:$A$132,B16)=1,VLOOKUP(B16,seznam!$A$5:$C$1296,2,FALSE),"------")</f>
        <v>------</v>
      </c>
    </row>
    <row r="17" spans="3:5" x14ac:dyDescent="0.25">
      <c r="C17" s="111" t="str">
        <f>IF(COUNTIF(seznam!$A$5:$A$132,A17)=1,VLOOKUP(A17,seznam!$A$5:$C$132,2,FALSE),"------")</f>
        <v>------</v>
      </c>
      <c r="E17" t="str">
        <f>IF(COUNTIF(seznam!$A$5:$A$132,B17)=1,VLOOKUP(B17,seznam!$A$5:$C$1296,2,FALSE),"------")</f>
        <v>------</v>
      </c>
    </row>
    <row r="18" spans="3:5" x14ac:dyDescent="0.25">
      <c r="C18" s="111" t="str">
        <f>IF(COUNTIF(seznam!$A$5:$A$132,A18)=1,VLOOKUP(A18,seznam!$A$5:$C$132,2,FALSE),"------")</f>
        <v>------</v>
      </c>
      <c r="E18" t="str">
        <f>IF(COUNTIF(seznam!$A$5:$A$132,B18)=1,VLOOKUP(B18,seznam!$A$5:$C$1296,2,FALSE),"------")</f>
        <v>------</v>
      </c>
    </row>
    <row r="19" spans="3:5" x14ac:dyDescent="0.25">
      <c r="C19" s="111" t="str">
        <f>IF(COUNTIF(seznam!$A$5:$A$132,A19)=1,VLOOKUP(A19,seznam!$A$5:$C$132,2,FALSE),"------")</f>
        <v>------</v>
      </c>
      <c r="E19" t="str">
        <f>IF(COUNTIF(seznam!$A$5:$A$132,B19)=1,VLOOKUP(B19,seznam!$A$5:$C$1296,2,FALSE),"------")</f>
        <v>------</v>
      </c>
    </row>
    <row r="24" spans="3:5" x14ac:dyDescent="0.25">
      <c r="C24" s="111" t="str">
        <f>IF(COUNTIF(seznam!$A$5:$A$132,A24)=1,VLOOKUP(A24,seznam!$A$5:$C$132,2,FALSE),"------")</f>
        <v>------</v>
      </c>
      <c r="E24" t="str">
        <f>IF(COUNTIF(seznam!$A$5:$A$132,B24)=1,VLOOKUP(B24,seznam!$A$5:$C$1296,2,FALSE),"------")</f>
        <v>------</v>
      </c>
    </row>
    <row r="25" spans="3:5" x14ac:dyDescent="0.25">
      <c r="C25" s="111" t="str">
        <f>IF(COUNTIF(seznam!$A$5:$A$132,A25)=1,VLOOKUP(A25,seznam!$A$5:$C$132,2,FALSE),"------")</f>
        <v>------</v>
      </c>
      <c r="E25" t="str">
        <f>IF(COUNTIF(seznam!$A$5:$A$132,B25)=1,VLOOKUP(B25,seznam!$A$5:$C$1296,2,FALSE),"------")</f>
        <v>------</v>
      </c>
    </row>
    <row r="26" spans="3:5" x14ac:dyDescent="0.25">
      <c r="C26" s="111" t="str">
        <f>IF(COUNTIF(seznam!$A$5:$A$132,A26)=1,VLOOKUP(A26,seznam!$A$5:$C$132,2,FALSE),"------")</f>
        <v>------</v>
      </c>
      <c r="E26" t="str">
        <f>IF(COUNTIF(seznam!$A$5:$A$132,B26)=1,VLOOKUP(B26,seznam!$A$5:$C$1296,2,FALSE),"------")</f>
        <v>------</v>
      </c>
    </row>
    <row r="27" spans="3:5" x14ac:dyDescent="0.25">
      <c r="C27" s="111" t="str">
        <f>IF(COUNTIF(seznam!$A$5:$A$132,A27)=1,VLOOKUP(A27,seznam!$A$5:$C$132,2,FALSE),"------")</f>
        <v>------</v>
      </c>
      <c r="E27" t="str">
        <f>IF(COUNTIF(seznam!$A$5:$A$132,B27)=1,VLOOKUP(B27,seznam!$A$5:$C$1296,2,FALSE),"------")</f>
        <v>------</v>
      </c>
    </row>
    <row r="28" spans="3:5" x14ac:dyDescent="0.25">
      <c r="C28" s="111" t="str">
        <f>IF(COUNTIF(seznam!$A$5:$A$132,A28)=1,VLOOKUP(A28,seznam!$A$5:$C$132,2,FALSE),"------")</f>
        <v>------</v>
      </c>
      <c r="E28" t="str">
        <f>IF(COUNTIF(seznam!$A$5:$A$132,B28)=1,VLOOKUP(B28,seznam!$A$5:$C$1296,2,FALSE),"------")</f>
        <v>------</v>
      </c>
    </row>
    <row r="29" spans="3:5" x14ac:dyDescent="0.25">
      <c r="C29" s="111" t="str">
        <f>IF(COUNTIF(seznam!$A$5:$A$132,A29)=1,VLOOKUP(A29,seznam!$A$5:$C$132,2,FALSE),"------")</f>
        <v>------</v>
      </c>
      <c r="E29" t="str">
        <f>IF(COUNTIF(seznam!$A$5:$A$132,B29)=1,VLOOKUP(B29,seznam!$A$5:$C$1296,2,FALSE),"------")</f>
        <v>------</v>
      </c>
    </row>
    <row r="34" spans="3:5" x14ac:dyDescent="0.25">
      <c r="C34" s="111" t="str">
        <f>IF(COUNTIF(seznam!$A$5:$A$132,A34)=1,VLOOKUP(A34,seznam!$A$5:$C$132,2,FALSE),"------")</f>
        <v>------</v>
      </c>
      <c r="E34" t="str">
        <f>IF(COUNTIF(seznam!$A$5:$A$132,B34)=1,VLOOKUP(B34,seznam!$A$5:$C$1296,2,FALSE),"------")</f>
        <v>------</v>
      </c>
    </row>
    <row r="35" spans="3:5" x14ac:dyDescent="0.25">
      <c r="C35" s="111" t="str">
        <f>IF(COUNTIF(seznam!$A$5:$A$132,A35)=1,VLOOKUP(A35,seznam!$A$5:$C$132,2,FALSE),"------")</f>
        <v>------</v>
      </c>
      <c r="E35" t="str">
        <f>IF(COUNTIF(seznam!$A$5:$A$132,B35)=1,VLOOKUP(B35,seznam!$A$5:$C$1296,2,FALSE),"------")</f>
        <v>------</v>
      </c>
    </row>
    <row r="36" spans="3:5" x14ac:dyDescent="0.25">
      <c r="C36" s="111" t="str">
        <f>IF(COUNTIF(seznam!$A$5:$A$132,A36)=1,VLOOKUP(A36,seznam!$A$5:$C$132,2,FALSE),"------")</f>
        <v>------</v>
      </c>
      <c r="E36" t="str">
        <f>IF(COUNTIF(seznam!$A$5:$A$132,B36)=1,VLOOKUP(B36,seznam!$A$5:$C$1296,2,FALSE),"------")</f>
        <v>------</v>
      </c>
    </row>
    <row r="37" spans="3:5" x14ac:dyDescent="0.25">
      <c r="C37" s="111" t="str">
        <f>IF(COUNTIF(seznam!$A$5:$A$132,A37)=1,VLOOKUP(A37,seznam!$A$5:$C$132,2,FALSE),"------")</f>
        <v>------</v>
      </c>
      <c r="E37" t="str">
        <f>IF(COUNTIF(seznam!$A$5:$A$132,B37)=1,VLOOKUP(B37,seznam!$A$5:$C$1296,2,FALSE),"------")</f>
        <v>------</v>
      </c>
    </row>
    <row r="38" spans="3:5" x14ac:dyDescent="0.25">
      <c r="C38" s="111" t="str">
        <f>IF(COUNTIF(seznam!$A$5:$A$132,A38)=1,VLOOKUP(A38,seznam!$A$5:$C$132,2,FALSE),"------")</f>
        <v>------</v>
      </c>
      <c r="E38" t="str">
        <f>IF(COUNTIF(seznam!$A$5:$A$132,B38)=1,VLOOKUP(B38,seznam!$A$5:$C$1296,2,FALSE),"------")</f>
        <v>------</v>
      </c>
    </row>
    <row r="39" spans="3:5" x14ac:dyDescent="0.25">
      <c r="C39" s="111" t="str">
        <f>IF(COUNTIF(seznam!$A$5:$A$132,A39)=1,VLOOKUP(A39,seznam!$A$5:$C$132,2,FALSE),"------")</f>
        <v>------</v>
      </c>
      <c r="E39" t="str">
        <f>IF(COUNTIF(seznam!$A$5:$A$132,B39)=1,VLOOKUP(B39,seznam!$A$5:$C$1296,2,FALSE),"------")</f>
        <v>------</v>
      </c>
    </row>
    <row r="46" spans="3:5" x14ac:dyDescent="0.25">
      <c r="C46" s="111" t="str">
        <f>IF(COUNTIF(seznam!$A$5:$A$132,A46)=1,VLOOKUP(A46,seznam!$A$5:$C$132,2,FALSE),"------")</f>
        <v>------</v>
      </c>
      <c r="E46" t="str">
        <f>IF(COUNTIF(seznam!$A$5:$A$132,B46)=1,VLOOKUP(B46,seznam!$A$5:$C$1296,2,FALSE),"------")</f>
        <v>------</v>
      </c>
    </row>
    <row r="47" spans="3:5" x14ac:dyDescent="0.25">
      <c r="C47" s="111" t="str">
        <f>IF(COUNTIF(seznam!$A$5:$A$132,A47)=1,VLOOKUP(A47,seznam!$A$5:$C$132,2,FALSE),"------")</f>
        <v>------</v>
      </c>
      <c r="E47" t="str">
        <f>IF(COUNTIF(seznam!$A$5:$A$132,B47)=1,VLOOKUP(B47,seznam!$A$5:$C$1296,2,FALSE),"------")</f>
        <v>------</v>
      </c>
    </row>
    <row r="48" spans="3:5" x14ac:dyDescent="0.25">
      <c r="C48" s="111" t="str">
        <f>IF(COUNTIF(seznam!$A$5:$A$132,A48)=1,VLOOKUP(A48,seznam!$A$5:$C$132,2,FALSE),"------")</f>
        <v>------</v>
      </c>
      <c r="E48" t="str">
        <f>IF(COUNTIF(seznam!$A$5:$A$132,B48)=1,VLOOKUP(B48,seznam!$A$5:$C$1296,2,FALSE),"------")</f>
        <v>------</v>
      </c>
    </row>
    <row r="49" spans="3:5" x14ac:dyDescent="0.25">
      <c r="C49" s="111" t="str">
        <f>IF(COUNTIF(seznam!$A$5:$A$132,A49)=1,VLOOKUP(A49,seznam!$A$5:$C$132,2,FALSE),"------")</f>
        <v>------</v>
      </c>
      <c r="E49" t="str">
        <f>IF(COUNTIF(seznam!$A$5:$A$132,B49)=1,VLOOKUP(B49,seznam!$A$5:$C$1296,2,FALSE),"------")</f>
        <v>------</v>
      </c>
    </row>
    <row r="50" spans="3:5" x14ac:dyDescent="0.25">
      <c r="C50" s="111" t="str">
        <f>IF(COUNTIF(seznam!$A$5:$A$132,A50)=1,VLOOKUP(A50,seznam!$A$5:$C$132,2,FALSE),"------")</f>
        <v>------</v>
      </c>
      <c r="E50" t="str">
        <f>IF(COUNTIF(seznam!$A$5:$A$132,B50)=1,VLOOKUP(B50,seznam!$A$5:$C$1296,2,FALSE),"------")</f>
        <v>------</v>
      </c>
    </row>
    <row r="51" spans="3:5" x14ac:dyDescent="0.25">
      <c r="C51" s="111" t="str">
        <f>IF(COUNTIF(seznam!$A$5:$A$132,A51)=1,VLOOKUP(A51,seznam!$A$5:$C$132,2,FALSE),"------")</f>
        <v>------</v>
      </c>
      <c r="E51" t="str">
        <f>IF(COUNTIF(seznam!$A$5:$A$132,B51)=1,VLOOKUP(B51,seznam!$A$5:$C$1296,2,FALSE),"------")</f>
        <v>------</v>
      </c>
    </row>
    <row r="56" spans="3:5" x14ac:dyDescent="0.25">
      <c r="C56" s="111" t="str">
        <f>IF(COUNTIF(seznam!$A$5:$A$132,A56)=1,VLOOKUP(A56,seznam!$A$5:$C$132,2,FALSE),"------")</f>
        <v>------</v>
      </c>
      <c r="E56" t="str">
        <f>IF(COUNTIF(seznam!$A$5:$A$132,B56)=1,VLOOKUP(B56,seznam!$A$5:$C$1296,2,FALSE),"------")</f>
        <v>------</v>
      </c>
    </row>
    <row r="57" spans="3:5" x14ac:dyDescent="0.25">
      <c r="C57" s="111" t="str">
        <f>IF(COUNTIF(seznam!$A$5:$A$132,A57)=1,VLOOKUP(A57,seznam!$A$5:$C$132,2,FALSE),"------")</f>
        <v>------</v>
      </c>
      <c r="E57" t="str">
        <f>IF(COUNTIF(seznam!$A$5:$A$132,B57)=1,VLOOKUP(B57,seznam!$A$5:$C$1296,2,FALSE),"------")</f>
        <v>------</v>
      </c>
    </row>
    <row r="58" spans="3:5" x14ac:dyDescent="0.25">
      <c r="C58" s="111" t="str">
        <f>IF(COUNTIF(seznam!$A$5:$A$132,A58)=1,VLOOKUP(A58,seznam!$A$5:$C$132,2,FALSE),"------")</f>
        <v>------</v>
      </c>
      <c r="E58" t="str">
        <f>IF(COUNTIF(seznam!$A$5:$A$132,B58)=1,VLOOKUP(B58,seznam!$A$5:$C$1296,2,FALSE),"------")</f>
        <v>------</v>
      </c>
    </row>
    <row r="59" spans="3:5" x14ac:dyDescent="0.25">
      <c r="C59" s="111" t="str">
        <f>IF(COUNTIF(seznam!$A$5:$A$132,A59)=1,VLOOKUP(A59,seznam!$A$5:$C$132,2,FALSE),"------")</f>
        <v>------</v>
      </c>
      <c r="E59" t="str">
        <f>IF(COUNTIF(seznam!$A$5:$A$132,B59)=1,VLOOKUP(B59,seznam!$A$5:$C$1296,2,FALSE),"------")</f>
        <v>------</v>
      </c>
    </row>
    <row r="60" spans="3:5" x14ac:dyDescent="0.25">
      <c r="C60" s="111" t="str">
        <f>IF(COUNTIF(seznam!$A$5:$A$132,A60)=1,VLOOKUP(A60,seznam!$A$5:$C$132,2,FALSE),"------")</f>
        <v>------</v>
      </c>
      <c r="E60" t="str">
        <f>IF(COUNTIF(seznam!$A$5:$A$132,B60)=1,VLOOKUP(B60,seznam!$A$5:$C$1296,2,FALSE),"------")</f>
        <v>------</v>
      </c>
    </row>
    <row r="61" spans="3:5" x14ac:dyDescent="0.25">
      <c r="C61" s="111" t="str">
        <f>IF(COUNTIF(seznam!$A$5:$A$132,A61)=1,VLOOKUP(A61,seznam!$A$5:$C$132,2,FALSE),"------")</f>
        <v>------</v>
      </c>
      <c r="E61" t="str">
        <f>IF(COUNTIF(seznam!$A$5:$A$132,B61)=1,VLOOKUP(B61,seznam!$A$5:$C$1296,2,FALSE),"------")</f>
        <v>------</v>
      </c>
    </row>
  </sheetData>
  <mergeCells count="1">
    <mergeCell ref="A1:B1"/>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Ruler="0" view="pageBreakPreview" topLeftCell="A10" zoomScaleNormal="100" zoomScaleSheetLayoutView="100" zoomScalePageLayoutView="85" workbookViewId="0">
      <selection activeCell="A20" sqref="A20:C20"/>
    </sheetView>
  </sheetViews>
  <sheetFormatPr defaultRowHeight="12.5" x14ac:dyDescent="0.25"/>
  <cols>
    <col min="1" max="6" width="13.7265625" customWidth="1"/>
    <col min="7" max="7" width="4.1796875" customWidth="1"/>
    <col min="8" max="13" width="13.7265625" customWidth="1"/>
  </cols>
  <sheetData>
    <row r="1" spans="1:13" ht="36" customHeight="1" x14ac:dyDescent="0.25">
      <c r="A1" s="271" t="str">
        <f>zápis!C1</f>
        <v>BTM B - U11</v>
      </c>
      <c r="B1" s="272"/>
      <c r="C1" s="272"/>
      <c r="D1" s="272"/>
      <c r="E1" s="272"/>
      <c r="F1" s="273"/>
      <c r="H1" s="271" t="str">
        <f>zápis!C1</f>
        <v>BTM B - U11</v>
      </c>
      <c r="I1" s="272"/>
      <c r="J1" s="272"/>
      <c r="K1" s="272"/>
      <c r="L1" s="272"/>
      <c r="M1" s="273"/>
    </row>
    <row r="2" spans="1:13" ht="36" customHeight="1" thickBot="1" x14ac:dyDescent="0.3">
      <c r="A2" s="274" t="str">
        <f>CONCATENATE(" ",zápis!F4," ")</f>
        <v xml:space="preserve"> Finále A </v>
      </c>
      <c r="B2" s="275"/>
      <c r="C2" s="276"/>
      <c r="D2" s="280" t="s">
        <v>78</v>
      </c>
      <c r="E2" s="281"/>
      <c r="F2" s="282"/>
      <c r="H2" s="274" t="str">
        <f>CONCATENATE(" ",zápis!F7," ")</f>
        <v xml:space="preserve"> Finále A </v>
      </c>
      <c r="I2" s="275"/>
      <c r="J2" s="276"/>
      <c r="K2" s="280" t="s">
        <v>81</v>
      </c>
      <c r="L2" s="281"/>
      <c r="M2" s="282"/>
    </row>
    <row r="3" spans="1:13" ht="36" customHeight="1" thickBot="1" x14ac:dyDescent="0.3">
      <c r="A3" s="277" t="str">
        <f>CONCATENATE(IF(COUNTIF(seznam!$A$5:$A$132,zápis!A4)=1,VLOOKUP(zápis!A4,seznam!$A$5:$C$132,2,FALSE),"------"),"   (",IF(COUNTIF(seznam!$A$5:$A$132,zápis!A4)=1,VLOOKUP(zápis!A4,seznam!$A$5:$C$132,3,FALSE),"------"),")")</f>
        <v>------   (------)</v>
      </c>
      <c r="B3" s="278"/>
      <c r="C3" s="278"/>
      <c r="D3" s="277" t="str">
        <f>CONCATENATE(IF(COUNTIF(seznam!$A$5:$A$132,zápis!B4)=1,VLOOKUP(zápis!B4,seznam!$A$5:$C$132,2,FALSE),"------"),"   (",IF(COUNTIF(seznam!$A$5:$A$132,zápis!B4)=1,VLOOKUP(zápis!B4,seznam!$A$5:$C$132,3,FALSE),"------"),")")</f>
        <v>------   (------)</v>
      </c>
      <c r="E3" s="278"/>
      <c r="F3" s="279"/>
      <c r="H3" s="277" t="str">
        <f>CONCATENATE(IF(COUNTIF(seznam!$A$5:$A$132,zápis!A7)=1,VLOOKUP(zápis!A7,seznam!$A$5:$C$132,2,FALSE),"------"),"   (",IF(COUNTIF(seznam!$A$5:$A$132,zápis!A7)=1,VLOOKUP(zápis!A7,seznam!$A$5:$C$132,3,FALSE),"------"),")")</f>
        <v>------   (------)</v>
      </c>
      <c r="I3" s="278"/>
      <c r="J3" s="279"/>
      <c r="K3" s="277" t="str">
        <f>CONCATENATE(IF(COUNTIF(seznam!$A$5:$A$132,zápis!B7)=1,VLOOKUP(zápis!B7,seznam!$A$5:$C$132,2,FALSE),"------"),"   (",IF(COUNTIF(seznam!$A$5:$A$132,zápis!B7)=1,VLOOKUP(zápis!B7,seznam!$A$5:$C$132,3,FALSE),"------"),")")</f>
        <v>------   (------)</v>
      </c>
      <c r="L3" s="278"/>
      <c r="M3" s="279"/>
    </row>
    <row r="4" spans="1:13" ht="14.25" customHeight="1" x14ac:dyDescent="0.3">
      <c r="A4" s="94" t="s">
        <v>30</v>
      </c>
      <c r="B4" s="95" t="s">
        <v>31</v>
      </c>
      <c r="C4" s="95" t="s">
        <v>32</v>
      </c>
      <c r="D4" s="95" t="s">
        <v>33</v>
      </c>
      <c r="E4" s="95" t="s">
        <v>34</v>
      </c>
      <c r="F4" s="96" t="s">
        <v>35</v>
      </c>
      <c r="H4" s="94" t="s">
        <v>30</v>
      </c>
      <c r="I4" s="95" t="s">
        <v>31</v>
      </c>
      <c r="J4" s="95" t="s">
        <v>32</v>
      </c>
      <c r="K4" s="95" t="s">
        <v>33</v>
      </c>
      <c r="L4" s="95" t="s">
        <v>34</v>
      </c>
      <c r="M4" s="96" t="s">
        <v>35</v>
      </c>
    </row>
    <row r="5" spans="1:13" ht="36" customHeight="1" thickBot="1" x14ac:dyDescent="0.3">
      <c r="A5" s="97"/>
      <c r="B5" s="98"/>
      <c r="C5" s="98"/>
      <c r="D5" s="98"/>
      <c r="E5" s="98"/>
      <c r="F5" s="99"/>
      <c r="H5" s="97"/>
      <c r="I5" s="98"/>
      <c r="J5" s="98"/>
      <c r="K5" s="98"/>
      <c r="L5" s="98"/>
      <c r="M5" s="99"/>
    </row>
    <row r="6" spans="1:13" ht="36" customHeight="1" thickBot="1" x14ac:dyDescent="0.3">
      <c r="A6" s="283" t="s">
        <v>36</v>
      </c>
      <c r="B6" s="284"/>
      <c r="C6" s="285"/>
      <c r="D6" s="286" t="s">
        <v>37</v>
      </c>
      <c r="E6" s="284"/>
      <c r="F6" s="287"/>
      <c r="H6" s="283" t="s">
        <v>36</v>
      </c>
      <c r="I6" s="284"/>
      <c r="J6" s="285"/>
      <c r="K6" s="286" t="s">
        <v>37</v>
      </c>
      <c r="L6" s="284"/>
      <c r="M6" s="287"/>
    </row>
    <row r="7" spans="1:13" ht="20.149999999999999" customHeight="1" thickBot="1" x14ac:dyDescent="0.3"/>
    <row r="8" spans="1:13" ht="36" customHeight="1" x14ac:dyDescent="0.25">
      <c r="A8" s="271" t="str">
        <f>zápis!C1</f>
        <v>BTM B - U11</v>
      </c>
      <c r="B8" s="272"/>
      <c r="C8" s="272"/>
      <c r="D8" s="272"/>
      <c r="E8" s="272"/>
      <c r="F8" s="273"/>
      <c r="H8" s="271" t="str">
        <f>zápis!C1</f>
        <v>BTM B - U11</v>
      </c>
      <c r="I8" s="272"/>
      <c r="J8" s="272"/>
      <c r="K8" s="272"/>
      <c r="L8" s="272"/>
      <c r="M8" s="273"/>
    </row>
    <row r="9" spans="1:13" ht="36" customHeight="1" thickBot="1" x14ac:dyDescent="0.3">
      <c r="A9" s="274" t="str">
        <f>CONCATENATE(" ",zápis!F5," ")</f>
        <v xml:space="preserve"> Finále A </v>
      </c>
      <c r="B9" s="275"/>
      <c r="C9" s="276"/>
      <c r="D9" s="280" t="s">
        <v>79</v>
      </c>
      <c r="E9" s="281"/>
      <c r="F9" s="282"/>
      <c r="H9" s="274" t="str">
        <f>CONCATENATE(" ",zápis!F8," ")</f>
        <v xml:space="preserve"> Finále A </v>
      </c>
      <c r="I9" s="275"/>
      <c r="J9" s="276"/>
      <c r="K9" s="280" t="s">
        <v>82</v>
      </c>
      <c r="L9" s="281"/>
      <c r="M9" s="282"/>
    </row>
    <row r="10" spans="1:13" ht="36" customHeight="1" thickBot="1" x14ac:dyDescent="0.3">
      <c r="A10" s="277" t="str">
        <f>CONCATENATE(IF(COUNTIF(seznam!$A$5:$A$132,zápis!A5)=1,VLOOKUP(zápis!A5,seznam!$A$5:$C$132,2,FALSE),"------"),"   (",IF(COUNTIF(seznam!$A$5:$A$132,zápis!A5)=1,VLOOKUP(zápis!A5,seznam!$A$5:$C$132,3,FALSE),"------"),")")</f>
        <v>------   (------)</v>
      </c>
      <c r="B10" s="278"/>
      <c r="C10" s="279"/>
      <c r="D10" s="277" t="str">
        <f>CONCATENATE(IF(COUNTIF(seznam!$A$5:$A$132,zápis!B5)=1,VLOOKUP(zápis!B5,seznam!$A$5:$C$132,2,FALSE),"------"),"   (",IF(COUNTIF(seznam!$A$5:$A$132,zápis!B5)=1,VLOOKUP(zápis!B5,seznam!$A$5:$C$132,3,FALSE),"------"),")")</f>
        <v>------   (------)</v>
      </c>
      <c r="E10" s="278"/>
      <c r="F10" s="279"/>
      <c r="H10" s="277" t="str">
        <f>CONCATENATE(IF(COUNTIF(seznam!$A$5:$A$132,zápis!A8)=1,VLOOKUP(zápis!A8,seznam!$A$5:$C$132,2,FALSE),"------"),"   (",IF(COUNTIF(seznam!$A$5:$A$132,zápis!A8)=1,VLOOKUP(zápis!A8,seznam!$A$5:$C$132,3,FALSE),"------"),")")</f>
        <v>------   (------)</v>
      </c>
      <c r="I10" s="278"/>
      <c r="J10" s="279"/>
      <c r="K10" s="277" t="str">
        <f>CONCATENATE(IF(COUNTIF(seznam!$A$5:$A$132,zápis!B8)=1,VLOOKUP(zápis!B8,seznam!$A$5:$C$132,2,FALSE),"------"),"   (",IF(COUNTIF(seznam!$A$5:$A$132,zápis!B8)=1,VLOOKUP(zápis!B8,seznam!$A$5:$C$132,3,FALSE),"------"),")")</f>
        <v>------   (------)</v>
      </c>
      <c r="L10" s="278"/>
      <c r="M10" s="279"/>
    </row>
    <row r="11" spans="1:13" ht="14.25" customHeight="1" x14ac:dyDescent="0.3">
      <c r="A11" s="94" t="s">
        <v>30</v>
      </c>
      <c r="B11" s="95" t="s">
        <v>31</v>
      </c>
      <c r="C11" s="95" t="s">
        <v>32</v>
      </c>
      <c r="D11" s="95" t="s">
        <v>33</v>
      </c>
      <c r="E11" s="95" t="s">
        <v>34</v>
      </c>
      <c r="F11" s="96" t="s">
        <v>35</v>
      </c>
      <c r="H11" s="94" t="s">
        <v>30</v>
      </c>
      <c r="I11" s="95" t="s">
        <v>31</v>
      </c>
      <c r="J11" s="95" t="s">
        <v>32</v>
      </c>
      <c r="K11" s="95" t="s">
        <v>33</v>
      </c>
      <c r="L11" s="95" t="s">
        <v>34</v>
      </c>
      <c r="M11" s="96" t="s">
        <v>35</v>
      </c>
    </row>
    <row r="12" spans="1:13" ht="36" customHeight="1" thickBot="1" x14ac:dyDescent="0.3">
      <c r="A12" s="97"/>
      <c r="B12" s="98"/>
      <c r="C12" s="98"/>
      <c r="D12" s="98"/>
      <c r="E12" s="98"/>
      <c r="F12" s="99"/>
      <c r="H12" s="97"/>
      <c r="I12" s="98"/>
      <c r="J12" s="98"/>
      <c r="K12" s="98"/>
      <c r="L12" s="98"/>
      <c r="M12" s="99"/>
    </row>
    <row r="13" spans="1:13" ht="36" customHeight="1" thickBot="1" x14ac:dyDescent="0.3">
      <c r="A13" s="283" t="s">
        <v>36</v>
      </c>
      <c r="B13" s="284"/>
      <c r="C13" s="285"/>
      <c r="D13" s="286" t="s">
        <v>37</v>
      </c>
      <c r="E13" s="284"/>
      <c r="F13" s="287"/>
      <c r="H13" s="283" t="s">
        <v>36</v>
      </c>
      <c r="I13" s="284"/>
      <c r="J13" s="285"/>
      <c r="K13" s="286" t="s">
        <v>37</v>
      </c>
      <c r="L13" s="284"/>
      <c r="M13" s="287"/>
    </row>
    <row r="14" spans="1:13" ht="20.149999999999999" customHeight="1" thickBot="1" x14ac:dyDescent="0.3"/>
    <row r="15" spans="1:13" ht="36" customHeight="1" x14ac:dyDescent="0.25">
      <c r="A15" s="271" t="str">
        <f>zápis!C1</f>
        <v>BTM B - U11</v>
      </c>
      <c r="B15" s="272"/>
      <c r="C15" s="272"/>
      <c r="D15" s="272"/>
      <c r="E15" s="272"/>
      <c r="F15" s="273"/>
      <c r="H15" s="271" t="str">
        <f>zápis!C1</f>
        <v>BTM B - U11</v>
      </c>
      <c r="I15" s="272"/>
      <c r="J15" s="272"/>
      <c r="K15" s="272"/>
      <c r="L15" s="272"/>
      <c r="M15" s="273"/>
    </row>
    <row r="16" spans="1:13" ht="36" customHeight="1" thickBot="1" x14ac:dyDescent="0.3">
      <c r="A16" s="274" t="str">
        <f>CONCATENATE(" ",zápis!F6," ")</f>
        <v xml:space="preserve"> Finále A </v>
      </c>
      <c r="B16" s="275"/>
      <c r="C16" s="276"/>
      <c r="D16" s="280" t="s">
        <v>80</v>
      </c>
      <c r="E16" s="281"/>
      <c r="F16" s="282"/>
      <c r="H16" s="274" t="str">
        <f>CONCATENATE(" ",zápis!F9," ")</f>
        <v xml:space="preserve"> Finále A </v>
      </c>
      <c r="I16" s="275"/>
      <c r="J16" s="276"/>
      <c r="K16" s="280" t="s">
        <v>83</v>
      </c>
      <c r="L16" s="281"/>
      <c r="M16" s="282"/>
    </row>
    <row r="17" spans="1:13" ht="36" customHeight="1" thickBot="1" x14ac:dyDescent="0.3">
      <c r="A17" s="277" t="str">
        <f>CONCATENATE(IF(COUNTIF(seznam!$A$5:$A$132,zápis!A6)=1,VLOOKUP(zápis!A6,seznam!$A$5:$C$132,2,FALSE),"------"),"   (",IF(COUNTIF(seznam!$A$5:$A$132,zápis!A6)=1,VLOOKUP(zápis!A6,seznam!$A$5:$C$132,3,FALSE),"------"),")")</f>
        <v>------   (------)</v>
      </c>
      <c r="B17" s="278"/>
      <c r="C17" s="279"/>
      <c r="D17" s="277" t="str">
        <f>CONCATENATE(IF(COUNTIF(seznam!$A$5:$A$132,zápis!B6)=1,VLOOKUP(zápis!B6,seznam!$A$5:$C$132,2,FALSE),"------"),"   (",IF(COUNTIF(seznam!$A$5:$A$132,zápis!B6)=1,VLOOKUP(zápis!B6,seznam!$A$5:$C$132,3,FALSE),"------"),")")</f>
        <v>------   (------)</v>
      </c>
      <c r="E17" s="278"/>
      <c r="F17" s="279"/>
      <c r="H17" s="277" t="str">
        <f>CONCATENATE(IF(COUNTIF(seznam!$A$5:$A$132,zápis!A9)=1,VLOOKUP(zápis!A9,seznam!$A$5:$C$132,2,FALSE),"------"),"   (",IF(COUNTIF(seznam!$A$5:$A$132,zápis!A9)=1,VLOOKUP(zápis!A9,seznam!$A$5:$C$132,3,FALSE),"------"),")")</f>
        <v>------   (------)</v>
      </c>
      <c r="I17" s="278"/>
      <c r="J17" s="279"/>
      <c r="K17" s="277" t="str">
        <f>CONCATENATE(IF(COUNTIF(seznam!$A$5:$A$132,zápis!B9)=1,VLOOKUP(zápis!B9,seznam!$A$5:$C$132,2,FALSE),"------"),"   (",IF(COUNTIF(seznam!$A$5:$A$132,zápis!B9)=1,VLOOKUP(zápis!B9,seznam!$A$5:$C$132,3,FALSE),"------"),")")</f>
        <v>------   (------)</v>
      </c>
      <c r="L17" s="278"/>
      <c r="M17" s="279"/>
    </row>
    <row r="18" spans="1:13" ht="14.25" customHeight="1" x14ac:dyDescent="0.3">
      <c r="A18" s="94" t="s">
        <v>30</v>
      </c>
      <c r="B18" s="95" t="s">
        <v>31</v>
      </c>
      <c r="C18" s="95" t="s">
        <v>32</v>
      </c>
      <c r="D18" s="95" t="s">
        <v>33</v>
      </c>
      <c r="E18" s="95" t="s">
        <v>34</v>
      </c>
      <c r="F18" s="96" t="s">
        <v>35</v>
      </c>
      <c r="H18" s="94" t="s">
        <v>30</v>
      </c>
      <c r="I18" s="95" t="s">
        <v>31</v>
      </c>
      <c r="J18" s="95" t="s">
        <v>32</v>
      </c>
      <c r="K18" s="95" t="s">
        <v>33</v>
      </c>
      <c r="L18" s="95" t="s">
        <v>34</v>
      </c>
      <c r="M18" s="96" t="s">
        <v>35</v>
      </c>
    </row>
    <row r="19" spans="1:13" ht="36" customHeight="1" thickBot="1" x14ac:dyDescent="0.3">
      <c r="A19" s="97"/>
      <c r="B19" s="98"/>
      <c r="C19" s="98"/>
      <c r="D19" s="98"/>
      <c r="E19" s="98"/>
      <c r="F19" s="99"/>
      <c r="H19" s="97"/>
      <c r="I19" s="98"/>
      <c r="J19" s="98"/>
      <c r="K19" s="98"/>
      <c r="L19" s="98"/>
      <c r="M19" s="99"/>
    </row>
    <row r="20" spans="1:13" ht="36" customHeight="1" thickBot="1" x14ac:dyDescent="0.3">
      <c r="A20" s="283" t="s">
        <v>36</v>
      </c>
      <c r="B20" s="284"/>
      <c r="C20" s="285"/>
      <c r="D20" s="286" t="s">
        <v>37</v>
      </c>
      <c r="E20" s="284"/>
      <c r="F20" s="287"/>
      <c r="H20" s="283" t="s">
        <v>36</v>
      </c>
      <c r="I20" s="284"/>
      <c r="J20" s="285"/>
      <c r="K20" s="286" t="s">
        <v>37</v>
      </c>
      <c r="L20" s="284"/>
      <c r="M20" s="287"/>
    </row>
  </sheetData>
  <mergeCells count="42">
    <mergeCell ref="D16:F16"/>
    <mergeCell ref="K16:M16"/>
    <mergeCell ref="A20:C20"/>
    <mergeCell ref="D20:F20"/>
    <mergeCell ref="H20:J20"/>
    <mergeCell ref="K20:M20"/>
    <mergeCell ref="A16:C16"/>
    <mergeCell ref="H16:J16"/>
    <mergeCell ref="A17:C17"/>
    <mergeCell ref="D17:F17"/>
    <mergeCell ref="H17:J17"/>
    <mergeCell ref="K17:M17"/>
    <mergeCell ref="A13:C13"/>
    <mergeCell ref="D13:F13"/>
    <mergeCell ref="H13:J13"/>
    <mergeCell ref="K13:M13"/>
    <mergeCell ref="A15:F15"/>
    <mergeCell ref="H15:M15"/>
    <mergeCell ref="K10:M10"/>
    <mergeCell ref="D9:F9"/>
    <mergeCell ref="K9:M9"/>
    <mergeCell ref="A6:C6"/>
    <mergeCell ref="D6:F6"/>
    <mergeCell ref="H6:J6"/>
    <mergeCell ref="K6:M6"/>
    <mergeCell ref="A8:F8"/>
    <mergeCell ref="H8:M8"/>
    <mergeCell ref="A9:C9"/>
    <mergeCell ref="H9:J9"/>
    <mergeCell ref="A10:C10"/>
    <mergeCell ref="D10:F10"/>
    <mergeCell ref="H10:J10"/>
    <mergeCell ref="A1:F1"/>
    <mergeCell ref="H1:M1"/>
    <mergeCell ref="A2:C2"/>
    <mergeCell ref="H2:J2"/>
    <mergeCell ref="A3:C3"/>
    <mergeCell ref="D3:F3"/>
    <mergeCell ref="H3:J3"/>
    <mergeCell ref="K3:M3"/>
    <mergeCell ref="D2:F2"/>
    <mergeCell ref="K2:M2"/>
  </mergeCells>
  <pageMargins left="0" right="0" top="0.19685039370078741" bottom="0.19685039370078741" header="0" footer="0"/>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Ruler="0" view="pageBreakPreview" topLeftCell="A7" zoomScaleNormal="100" zoomScaleSheetLayoutView="100" zoomScalePageLayoutView="85" workbookViewId="0">
      <selection activeCell="H2" sqref="H2:J2"/>
    </sheetView>
  </sheetViews>
  <sheetFormatPr defaultRowHeight="12.5" x14ac:dyDescent="0.25"/>
  <cols>
    <col min="1" max="6" width="13.7265625" customWidth="1"/>
    <col min="7" max="7" width="4.1796875" customWidth="1"/>
    <col min="8" max="13" width="13.7265625" customWidth="1"/>
  </cols>
  <sheetData>
    <row r="1" spans="1:13" ht="36" customHeight="1" x14ac:dyDescent="0.25">
      <c r="A1" s="271" t="str">
        <f>zápis!C1</f>
        <v>BTM B - U11</v>
      </c>
      <c r="B1" s="272"/>
      <c r="C1" s="272"/>
      <c r="D1" s="272"/>
      <c r="E1" s="272"/>
      <c r="F1" s="273"/>
      <c r="H1" s="271" t="str">
        <f>zápis!C1</f>
        <v>BTM B - U11</v>
      </c>
      <c r="I1" s="272"/>
      <c r="J1" s="272"/>
      <c r="K1" s="272"/>
      <c r="L1" s="272"/>
      <c r="M1" s="273"/>
    </row>
    <row r="2" spans="1:13" ht="36" customHeight="1" thickBot="1" x14ac:dyDescent="0.3">
      <c r="A2" s="274" t="str">
        <f>CONCATENATE(" ",zápis!F4," ")</f>
        <v xml:space="preserve"> Finále A </v>
      </c>
      <c r="B2" s="275"/>
      <c r="C2" s="276"/>
      <c r="D2" s="280" t="s">
        <v>78</v>
      </c>
      <c r="E2" s="281"/>
      <c r="F2" s="282"/>
      <c r="H2" s="274" t="str">
        <f>CONCATENATE(" ",zápis!F7," ")</f>
        <v xml:space="preserve"> Finále A </v>
      </c>
      <c r="I2" s="275"/>
      <c r="J2" s="276"/>
      <c r="K2" s="280" t="s">
        <v>81</v>
      </c>
      <c r="L2" s="281"/>
      <c r="M2" s="282"/>
    </row>
    <row r="3" spans="1:13" ht="36" customHeight="1" thickBot="1" x14ac:dyDescent="0.3">
      <c r="A3" s="277"/>
      <c r="B3" s="278"/>
      <c r="C3" s="278"/>
      <c r="D3" s="277"/>
      <c r="E3" s="278"/>
      <c r="F3" s="279"/>
      <c r="H3" s="277"/>
      <c r="I3" s="278"/>
      <c r="J3" s="279"/>
      <c r="K3" s="277"/>
      <c r="L3" s="278"/>
      <c r="M3" s="279"/>
    </row>
    <row r="4" spans="1:13" ht="14.25" customHeight="1" x14ac:dyDescent="0.3">
      <c r="A4" s="94" t="s">
        <v>30</v>
      </c>
      <c r="B4" s="95" t="s">
        <v>31</v>
      </c>
      <c r="C4" s="95" t="s">
        <v>32</v>
      </c>
      <c r="D4" s="95" t="s">
        <v>33</v>
      </c>
      <c r="E4" s="95" t="s">
        <v>34</v>
      </c>
      <c r="F4" s="96" t="s">
        <v>35</v>
      </c>
      <c r="H4" s="94" t="s">
        <v>30</v>
      </c>
      <c r="I4" s="95" t="s">
        <v>31</v>
      </c>
      <c r="J4" s="95" t="s">
        <v>32</v>
      </c>
      <c r="K4" s="95" t="s">
        <v>33</v>
      </c>
      <c r="L4" s="95" t="s">
        <v>34</v>
      </c>
      <c r="M4" s="96" t="s">
        <v>35</v>
      </c>
    </row>
    <row r="5" spans="1:13" ht="36" customHeight="1" thickBot="1" x14ac:dyDescent="0.3">
      <c r="A5" s="97"/>
      <c r="B5" s="98"/>
      <c r="C5" s="98"/>
      <c r="D5" s="98"/>
      <c r="E5" s="98"/>
      <c r="F5" s="99"/>
      <c r="H5" s="97"/>
      <c r="I5" s="98"/>
      <c r="J5" s="98"/>
      <c r="K5" s="98"/>
      <c r="L5" s="98"/>
      <c r="M5" s="99"/>
    </row>
    <row r="6" spans="1:13" ht="36" customHeight="1" thickBot="1" x14ac:dyDescent="0.3">
      <c r="A6" s="283" t="s">
        <v>36</v>
      </c>
      <c r="B6" s="284"/>
      <c r="C6" s="285"/>
      <c r="D6" s="286" t="s">
        <v>37</v>
      </c>
      <c r="E6" s="284"/>
      <c r="F6" s="287"/>
      <c r="H6" s="283" t="s">
        <v>36</v>
      </c>
      <c r="I6" s="284"/>
      <c r="J6" s="285"/>
      <c r="K6" s="286" t="s">
        <v>37</v>
      </c>
      <c r="L6" s="284"/>
      <c r="M6" s="287"/>
    </row>
    <row r="7" spans="1:13" ht="20.149999999999999" customHeight="1" thickBot="1" x14ac:dyDescent="0.3"/>
    <row r="8" spans="1:13" ht="36" customHeight="1" x14ac:dyDescent="0.25">
      <c r="A8" s="271" t="str">
        <f>zápis!C1</f>
        <v>BTM B - U11</v>
      </c>
      <c r="B8" s="272"/>
      <c r="C8" s="272"/>
      <c r="D8" s="272"/>
      <c r="E8" s="272"/>
      <c r="F8" s="273"/>
      <c r="H8" s="271" t="str">
        <f>zápis!C1</f>
        <v>BTM B - U11</v>
      </c>
      <c r="I8" s="272"/>
      <c r="J8" s="272"/>
      <c r="K8" s="272"/>
      <c r="L8" s="272"/>
      <c r="M8" s="273"/>
    </row>
    <row r="9" spans="1:13" ht="36" customHeight="1" thickBot="1" x14ac:dyDescent="0.3">
      <c r="A9" s="274" t="str">
        <f>CONCATENATE(" ",zápis!F5," ")</f>
        <v xml:space="preserve"> Finále A </v>
      </c>
      <c r="B9" s="275"/>
      <c r="C9" s="276"/>
      <c r="D9" s="280" t="s">
        <v>79</v>
      </c>
      <c r="E9" s="281"/>
      <c r="F9" s="282"/>
      <c r="H9" s="274" t="str">
        <f>CONCATENATE(" ",zápis!F8," ")</f>
        <v xml:space="preserve"> Finále A </v>
      </c>
      <c r="I9" s="275"/>
      <c r="J9" s="276"/>
      <c r="K9" s="280" t="s">
        <v>82</v>
      </c>
      <c r="L9" s="281"/>
      <c r="M9" s="282"/>
    </row>
    <row r="10" spans="1:13" ht="36" customHeight="1" thickBot="1" x14ac:dyDescent="0.3">
      <c r="A10" s="277"/>
      <c r="B10" s="278"/>
      <c r="C10" s="279"/>
      <c r="D10" s="277"/>
      <c r="E10" s="278"/>
      <c r="F10" s="279"/>
      <c r="H10" s="277"/>
      <c r="I10" s="278"/>
      <c r="J10" s="279"/>
      <c r="K10" s="277"/>
      <c r="L10" s="278"/>
      <c r="M10" s="279"/>
    </row>
    <row r="11" spans="1:13" ht="14.25" customHeight="1" x14ac:dyDescent="0.3">
      <c r="A11" s="94" t="s">
        <v>30</v>
      </c>
      <c r="B11" s="95" t="s">
        <v>31</v>
      </c>
      <c r="C11" s="95" t="s">
        <v>32</v>
      </c>
      <c r="D11" s="95" t="s">
        <v>33</v>
      </c>
      <c r="E11" s="95" t="s">
        <v>34</v>
      </c>
      <c r="F11" s="96" t="s">
        <v>35</v>
      </c>
      <c r="H11" s="94" t="s">
        <v>30</v>
      </c>
      <c r="I11" s="95" t="s">
        <v>31</v>
      </c>
      <c r="J11" s="95" t="s">
        <v>32</v>
      </c>
      <c r="K11" s="95" t="s">
        <v>33</v>
      </c>
      <c r="L11" s="95" t="s">
        <v>34</v>
      </c>
      <c r="M11" s="96" t="s">
        <v>35</v>
      </c>
    </row>
    <row r="12" spans="1:13" ht="36" customHeight="1" thickBot="1" x14ac:dyDescent="0.3">
      <c r="A12" s="97"/>
      <c r="B12" s="98"/>
      <c r="C12" s="98"/>
      <c r="D12" s="98"/>
      <c r="E12" s="98"/>
      <c r="F12" s="99"/>
      <c r="H12" s="97"/>
      <c r="I12" s="98"/>
      <c r="J12" s="98"/>
      <c r="K12" s="98"/>
      <c r="L12" s="98"/>
      <c r="M12" s="99"/>
    </row>
    <row r="13" spans="1:13" ht="36" customHeight="1" thickBot="1" x14ac:dyDescent="0.3">
      <c r="A13" s="283" t="s">
        <v>36</v>
      </c>
      <c r="B13" s="284"/>
      <c r="C13" s="285"/>
      <c r="D13" s="286" t="s">
        <v>37</v>
      </c>
      <c r="E13" s="284"/>
      <c r="F13" s="287"/>
      <c r="H13" s="283" t="s">
        <v>36</v>
      </c>
      <c r="I13" s="284"/>
      <c r="J13" s="285"/>
      <c r="K13" s="286" t="s">
        <v>37</v>
      </c>
      <c r="L13" s="284"/>
      <c r="M13" s="287"/>
    </row>
    <row r="14" spans="1:13" ht="20.149999999999999" customHeight="1" thickBot="1" x14ac:dyDescent="0.3"/>
    <row r="15" spans="1:13" ht="36" customHeight="1" x14ac:dyDescent="0.25">
      <c r="A15" s="271" t="str">
        <f>zápis!C1</f>
        <v>BTM B - U11</v>
      </c>
      <c r="B15" s="272"/>
      <c r="C15" s="272"/>
      <c r="D15" s="272"/>
      <c r="E15" s="272"/>
      <c r="F15" s="273"/>
      <c r="H15" s="271" t="str">
        <f>zápis!C1</f>
        <v>BTM B - U11</v>
      </c>
      <c r="I15" s="272"/>
      <c r="J15" s="272"/>
      <c r="K15" s="272"/>
      <c r="L15" s="272"/>
      <c r="M15" s="273"/>
    </row>
    <row r="16" spans="1:13" ht="36" customHeight="1" thickBot="1" x14ac:dyDescent="0.3">
      <c r="A16" s="274" t="str">
        <f>CONCATENATE(" ",zápis!F6," ")</f>
        <v xml:space="preserve"> Finále A </v>
      </c>
      <c r="B16" s="275"/>
      <c r="C16" s="276"/>
      <c r="D16" s="280" t="s">
        <v>80</v>
      </c>
      <c r="E16" s="281"/>
      <c r="F16" s="282"/>
      <c r="H16" s="274" t="str">
        <f>CONCATENATE(" ",zápis!F9," ")</f>
        <v xml:space="preserve"> Finále A </v>
      </c>
      <c r="I16" s="275"/>
      <c r="J16" s="276"/>
      <c r="K16" s="280" t="s">
        <v>83</v>
      </c>
      <c r="L16" s="281"/>
      <c r="M16" s="282"/>
    </row>
    <row r="17" spans="1:13" ht="36" customHeight="1" thickBot="1" x14ac:dyDescent="0.3">
      <c r="A17" s="277"/>
      <c r="B17" s="278"/>
      <c r="C17" s="279"/>
      <c r="D17" s="277"/>
      <c r="E17" s="278"/>
      <c r="F17" s="279"/>
      <c r="H17" s="277"/>
      <c r="I17" s="278"/>
      <c r="J17" s="279"/>
      <c r="K17" s="277"/>
      <c r="L17" s="278"/>
      <c r="M17" s="279"/>
    </row>
    <row r="18" spans="1:13" ht="14.25" customHeight="1" x14ac:dyDescent="0.3">
      <c r="A18" s="94" t="s">
        <v>30</v>
      </c>
      <c r="B18" s="95" t="s">
        <v>31</v>
      </c>
      <c r="C18" s="95" t="s">
        <v>32</v>
      </c>
      <c r="D18" s="95" t="s">
        <v>33</v>
      </c>
      <c r="E18" s="95" t="s">
        <v>34</v>
      </c>
      <c r="F18" s="96" t="s">
        <v>35</v>
      </c>
      <c r="H18" s="94" t="s">
        <v>30</v>
      </c>
      <c r="I18" s="95" t="s">
        <v>31</v>
      </c>
      <c r="J18" s="95" t="s">
        <v>32</v>
      </c>
      <c r="K18" s="95" t="s">
        <v>33</v>
      </c>
      <c r="L18" s="95" t="s">
        <v>34</v>
      </c>
      <c r="M18" s="96" t="s">
        <v>35</v>
      </c>
    </row>
    <row r="19" spans="1:13" ht="36" customHeight="1" thickBot="1" x14ac:dyDescent="0.3">
      <c r="A19" s="97"/>
      <c r="B19" s="98"/>
      <c r="C19" s="98"/>
      <c r="D19" s="98"/>
      <c r="E19" s="98"/>
      <c r="F19" s="99"/>
      <c r="H19" s="97"/>
      <c r="I19" s="98"/>
      <c r="J19" s="98"/>
      <c r="K19" s="98"/>
      <c r="L19" s="98"/>
      <c r="M19" s="99"/>
    </row>
    <row r="20" spans="1:13" ht="36" customHeight="1" thickBot="1" x14ac:dyDescent="0.3">
      <c r="A20" s="283" t="s">
        <v>36</v>
      </c>
      <c r="B20" s="284"/>
      <c r="C20" s="285"/>
      <c r="D20" s="286" t="s">
        <v>37</v>
      </c>
      <c r="E20" s="284"/>
      <c r="F20" s="287"/>
      <c r="H20" s="283" t="s">
        <v>36</v>
      </c>
      <c r="I20" s="284"/>
      <c r="J20" s="285"/>
      <c r="K20" s="286" t="s">
        <v>37</v>
      </c>
      <c r="L20" s="284"/>
      <c r="M20" s="287"/>
    </row>
  </sheetData>
  <mergeCells count="42">
    <mergeCell ref="A17:C17"/>
    <mergeCell ref="D17:F17"/>
    <mergeCell ref="H17:J17"/>
    <mergeCell ref="K17:M17"/>
    <mergeCell ref="A20:C20"/>
    <mergeCell ref="D20:F20"/>
    <mergeCell ref="H20:J20"/>
    <mergeCell ref="K20:M20"/>
    <mergeCell ref="A15:F15"/>
    <mergeCell ref="H15:M15"/>
    <mergeCell ref="A16:C16"/>
    <mergeCell ref="D16:F16"/>
    <mergeCell ref="H16:J16"/>
    <mergeCell ref="K16:M16"/>
    <mergeCell ref="A10:C10"/>
    <mergeCell ref="D10:F10"/>
    <mergeCell ref="H10:J10"/>
    <mergeCell ref="K10:M10"/>
    <mergeCell ref="A13:C13"/>
    <mergeCell ref="D13:F13"/>
    <mergeCell ref="H13:J13"/>
    <mergeCell ref="K13:M13"/>
    <mergeCell ref="A8:F8"/>
    <mergeCell ref="H8:M8"/>
    <mergeCell ref="A9:C9"/>
    <mergeCell ref="D9:F9"/>
    <mergeCell ref="H9:J9"/>
    <mergeCell ref="K9:M9"/>
    <mergeCell ref="A3:C3"/>
    <mergeCell ref="D3:F3"/>
    <mergeCell ref="H3:J3"/>
    <mergeCell ref="K3:M3"/>
    <mergeCell ref="A6:C6"/>
    <mergeCell ref="D6:F6"/>
    <mergeCell ref="H6:J6"/>
    <mergeCell ref="K6:M6"/>
    <mergeCell ref="A1:F1"/>
    <mergeCell ref="H1:M1"/>
    <mergeCell ref="A2:C2"/>
    <mergeCell ref="D2:F2"/>
    <mergeCell ref="H2:J2"/>
    <mergeCell ref="K2:M2"/>
  </mergeCells>
  <pageMargins left="0" right="0" top="0.19685039370078741" bottom="0.19685039370078741" header="0" footer="0"/>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4" workbookViewId="0">
      <selection activeCell="A26" sqref="A26:A27"/>
    </sheetView>
  </sheetViews>
  <sheetFormatPr defaultRowHeight="13" x14ac:dyDescent="0.3"/>
  <cols>
    <col min="1" max="1" width="3.26953125" style="2" customWidth="1"/>
    <col min="2" max="2" width="3.453125" style="2" customWidth="1"/>
    <col min="3" max="3" width="18.7265625" style="2" customWidth="1"/>
    <col min="4" max="7" width="18.7265625" style="3" customWidth="1"/>
    <col min="8" max="8" width="16.453125" customWidth="1"/>
  </cols>
  <sheetData>
    <row r="1" spans="1:8" ht="31" customHeight="1" x14ac:dyDescent="0.25">
      <c r="A1" s="117"/>
      <c r="B1" s="253" t="e">
        <f ca="1">_xlfn.TEXTJOIN("-",,seznam!B2,"finále turnaj A")</f>
        <v>#NAME?</v>
      </c>
      <c r="C1" s="253"/>
      <c r="D1" s="253"/>
      <c r="E1" s="253"/>
      <c r="F1" s="253"/>
      <c r="G1" s="253"/>
    </row>
    <row r="2" spans="1:8" ht="12" customHeight="1" x14ac:dyDescent="0.3">
      <c r="A2" s="288">
        <v>1</v>
      </c>
      <c r="B2" s="291">
        <v>1</v>
      </c>
      <c r="C2" s="74" t="str">
        <f>IF(A2&gt;0,VLOOKUP(A2,seznam!$A$5:$C$132,3),"------")</f>
        <v>KST FOSFA LVA</v>
      </c>
      <c r="D2" s="75"/>
      <c r="E2" s="75"/>
      <c r="F2" s="292" t="str">
        <f>'1.st A+B'!Y2</f>
        <v>Ráječko 23.03.2025</v>
      </c>
      <c r="G2" s="293"/>
    </row>
    <row r="3" spans="1:8" ht="12" customHeight="1" x14ac:dyDescent="0.3">
      <c r="A3" s="289"/>
      <c r="B3" s="234"/>
      <c r="C3" s="92" t="str">
        <f>IF(A2&gt;0,VLOOKUP(A2,seznam!$A$5:$C$132,2),"------")</f>
        <v>Šimon Samuel</v>
      </c>
      <c r="D3" s="75"/>
      <c r="E3" s="75"/>
      <c r="F3" s="293"/>
      <c r="G3" s="293"/>
      <c r="H3" t="str">
        <f>IF(LEN('zap_pav A'!E2)&gt;0,IF('zap_pav A'!J2&gt;'zap_pav A'!L2,CONCATENATE('zap_pav A'!J2,":",'zap_pav A'!L2,"   (",'zap_pav A'!E2,";",'zap_pav A'!F2,";",'zap_pav A'!G2,";",'zap_pav A'!H2,";",'zap_pav A'!I2,")"),IF('zap_pav A'!J2&lt;'zap_pav A'!L2,CONCATENATE('zap_pav A'!L2,":",'zap_pav A'!J2,"   (",IF('zap_pav A'!E2="0","-0",-'zap_pav A'!E2),";",IF('zap_pav A'!F2="0","-0",-'zap_pav A'!F2),";",IF('zap_pav A'!G2="0","-0",-'zap_pav A'!G2),";",IF('zap_pav A'!H2="0","-0",IF(LEN('zap_pav A'!H2)&gt;0,-'zap_pav A'!H2,'zap_pav A'!H2)),";",IF(LEN('zap_pav A'!I2)&gt;0,-'zap_pav A'!I2,'zap_pav A'!I2),")")," ")),IF(OR('zap_pav A'!B2="------",'zap_pav A'!D2="------",'zap_pav A'!J2='zap_pav A'!L2)," ","wo "))</f>
        <v xml:space="preserve"> </v>
      </c>
    </row>
    <row r="4" spans="1:8" ht="12" customHeight="1" x14ac:dyDescent="0.3">
      <c r="A4" s="288"/>
      <c r="B4" s="290">
        <v>2</v>
      </c>
      <c r="C4" s="76" t="str">
        <f>IF(A4&gt;0,VLOOKUP(A4,seznam!$A$5:$C$132,3),"------")</f>
        <v>------</v>
      </c>
      <c r="D4" s="77" t="str">
        <f>IF('zap_pav A'!J2&gt;'zap_pav A'!L2,'zap_pav A'!B2,IF('zap_pav A'!J2&lt;'zap_pav A'!L2,'zap_pav A'!D2," "))</f>
        <v>Šimon Samuel</v>
      </c>
      <c r="E4" s="75"/>
      <c r="F4" s="75"/>
      <c r="G4" s="75"/>
    </row>
    <row r="5" spans="1:8" ht="12" customHeight="1" x14ac:dyDescent="0.3">
      <c r="A5" s="289"/>
      <c r="B5" s="290"/>
      <c r="C5" s="93" t="str">
        <f>IF(A4&gt;0,VLOOKUP(A4,seznam!$A$5:$C$132,2),"------")</f>
        <v>------</v>
      </c>
      <c r="D5" s="75" t="str">
        <f>IF('zap_pav A'!J2&gt;'zap_pav A'!L2,CONCATENATE('zap_pav A'!J2,":",'zap_pav A'!L2,"   (",'zap_pav A'!E2,";",'zap_pav A'!F2,";",'zap_pav A'!G2,";",'zap_pav A'!H2,";",'zap_pav A'!I2,")"),IF('zap_pav A'!J2&lt;'zap_pav A'!L2,CONCATENATE('zap_pav A'!L2,":",'zap_pav A'!J2,"   (",IF('zap_pav A'!E2="0","-0",-'zap_pav A'!E2),";",IF('zap_pav A'!F2="0","-0",-'zap_pav A'!F2),";",IF('zap_pav A'!G2="0","-0",-'zap_pav A'!G2),";",IF('zap_pav A'!H2="0","-0",IF(LEN('zap_pav A'!H2)&gt;0,-'zap_pav A'!H2,'zap_pav A'!H2)),";",IF(LEN('zap_pav A'!I2)&gt;0,-'zap_pav A'!I2,'zap_pav A'!I2),")")," "))</f>
        <v>3:0   (;;;;)</v>
      </c>
      <c r="E5" s="78"/>
      <c r="F5" s="75"/>
      <c r="G5" s="75"/>
    </row>
    <row r="6" spans="1:8" ht="12" customHeight="1" x14ac:dyDescent="0.3">
      <c r="A6" s="288">
        <v>18</v>
      </c>
      <c r="B6" s="290">
        <v>3</v>
      </c>
      <c r="C6" s="74" t="str">
        <f>IF(A6&gt;0,VLOOKUP(A6,seznam!$A$5:$C$132,3),"------")</f>
        <v>Jiskra Strážnice</v>
      </c>
      <c r="D6" s="75"/>
      <c r="E6" s="79" t="str">
        <f>IF('zap_pav A'!W2&gt;'zap_pav A'!Y2,'zap_pav A'!O2,IF('zap_pav A'!W2&lt;'zap_pav A'!Y2,'zap_pav A'!Q2," "))</f>
        <v>Šimon Samuel</v>
      </c>
      <c r="F6" s="75"/>
      <c r="G6" s="75"/>
    </row>
    <row r="7" spans="1:8" ht="12" customHeight="1" x14ac:dyDescent="0.3">
      <c r="A7" s="289"/>
      <c r="B7" s="290"/>
      <c r="C7" s="92" t="str">
        <f>IF(A6&gt;0,VLOOKUP(A6,seznam!$A$5:$C$132,2),"------")</f>
        <v>Látal Jan</v>
      </c>
      <c r="D7" s="75"/>
      <c r="E7" s="78" t="str">
        <f>IF('zap_pav A'!W2&gt;'zap_pav A'!Y2,CONCATENATE('zap_pav A'!W2,":",'zap_pav A'!Y2,"   (",'zap_pav A'!R2,";",'zap_pav A'!S2,";",'zap_pav A'!T2,";",'zap_pav A'!U2,";",'zap_pav A'!V2,")"),IF('zap_pav A'!W2&lt;'zap_pav A'!Y2,CONCATENATE('zap_pav A'!Y2,":",'zap_pav A'!W2,"   (",IF('zap_pav A'!R2="0","-0",-'zap_pav A'!R2),";",IF('zap_pav A'!S2="0","-0",-'zap_pav A'!S2),";",IF('zap_pav A'!T2="0","-0",-'zap_pav A'!T2),";",IF('zap_pav A'!U2="0","-0",IF(LEN('zap_pav A'!U2)&gt;0,-'zap_pav A'!U2,'zap_pav A'!U2)),";",IF(LEN('zap_pav A'!V2)&gt;0,-'zap_pav A'!V2,'zap_pav A'!V2),")")," "))</f>
        <v>3:0   (8;8;5;;)</v>
      </c>
      <c r="F7" s="78"/>
      <c r="G7" s="75"/>
    </row>
    <row r="8" spans="1:8" ht="12" customHeight="1" x14ac:dyDescent="0.3">
      <c r="A8" s="288">
        <v>11</v>
      </c>
      <c r="B8" s="290">
        <v>4</v>
      </c>
      <c r="C8" s="76" t="str">
        <f>IF(A8&gt;0,VLOOKUP(A8,seznam!$A$5:$C$132,3),"------")</f>
        <v>MK Řeznovice</v>
      </c>
      <c r="D8" s="77" t="str">
        <f>IF('zap_pav A'!J3&gt;'zap_pav A'!L3,'zap_pav A'!B3,IF('zap_pav A'!J3&lt;'zap_pav A'!L3,'zap_pav A'!D3," "))</f>
        <v>Látal Jan</v>
      </c>
      <c r="E8" s="78"/>
      <c r="F8" s="78"/>
      <c r="G8" s="75"/>
    </row>
    <row r="9" spans="1:8" ht="12" customHeight="1" x14ac:dyDescent="0.3">
      <c r="A9" s="289"/>
      <c r="B9" s="290"/>
      <c r="C9" s="93" t="str">
        <f>IF(A8&gt;0,VLOOKUP(A8,seznam!$A$5:$C$132,2),"------")</f>
        <v>Plotzer Robin</v>
      </c>
      <c r="D9" s="75" t="str">
        <f>IF('zap_pav A'!J3&gt;'zap_pav A'!L3,CONCATENATE('zap_pav A'!J3,":",'zap_pav A'!L3,"   (",'zap_pav A'!E3,";",'zap_pav A'!F3,";",'zap_pav A'!G3,";",'zap_pav A'!H3,";",'zap_pav A'!I3,")"),IF('zap_pav A'!J3&lt;'zap_pav A'!L3,CONCATENATE('zap_pav A'!L3,":",'zap_pav A'!J3,"   (",IF('zap_pav A'!E3="0","-0",-'zap_pav A'!E3),";",IF('zap_pav A'!F3="0","-0",-'zap_pav A'!F3),";",IF('zap_pav A'!G3="0","-0",-'zap_pav A'!G3),";",IF('zap_pav A'!H3="0","-0",IF(LEN('zap_pav A'!H3)&gt;0,-'zap_pav A'!H3,'zap_pav A'!H3)),";",IF(LEN('zap_pav A'!I3)&gt;0,-'zap_pav A'!I3,'zap_pav A'!I3),")")," "))</f>
        <v>3:2   (-3;6;14;-8;11)</v>
      </c>
      <c r="E9" s="75"/>
      <c r="F9" s="78"/>
      <c r="G9" s="75"/>
    </row>
    <row r="10" spans="1:8" ht="12" customHeight="1" x14ac:dyDescent="0.3">
      <c r="A10" s="288">
        <v>7</v>
      </c>
      <c r="B10" s="290">
        <v>5</v>
      </c>
      <c r="C10" s="74" t="str">
        <f>IF(A10&gt;0,VLOOKUP(A10,seznam!$A$5:$C$132,3),"------")</f>
        <v>Jiskra Strážnice</v>
      </c>
      <c r="D10" s="75"/>
      <c r="E10" s="75"/>
      <c r="F10" s="79" t="str">
        <f>IF('zap_pav A'!W7&gt;'zap_pav A'!Y7,'zap_pav A'!O7,IF('zap_pav A'!W7&lt;'zap_pav A'!Y7,'zap_pav A'!Q7," "))</f>
        <v>Straková Adéla</v>
      </c>
      <c r="G10" s="75"/>
    </row>
    <row r="11" spans="1:8" ht="12" customHeight="1" x14ac:dyDescent="0.3">
      <c r="A11" s="289"/>
      <c r="B11" s="290"/>
      <c r="C11" s="92" t="str">
        <f>IF(A10&gt;0,VLOOKUP(A10,seznam!$A$5:$C$132,2),"------")</f>
        <v>Tomeček Richard</v>
      </c>
      <c r="D11" s="75"/>
      <c r="E11" s="75"/>
      <c r="F11" s="78" t="str">
        <f>IF('zap_pav A'!W7&gt;'zap_pav A'!Y7,CONCATENATE('zap_pav A'!W7,":",'zap_pav A'!Y7,"   (",'zap_pav A'!R7,";",'zap_pav A'!S7,";",'zap_pav A'!T7,";",'zap_pav A'!U7,";",'zap_pav A'!V7,")"),IF('zap_pav A'!W7&lt;'zap_pav A'!Y7,CONCATENATE('zap_pav A'!Y7,":",'zap_pav A'!W7,"   (",IF('zap_pav A'!R7="0","-0",-'zap_pav A'!R7),";",IF('zap_pav A'!S7="0","-0",-'zap_pav A'!S7),";",IF('zap_pav A'!T7="0","-0",-'zap_pav A'!T7),";",IF('zap_pav A'!U7="0","-0",IF(LEN('zap_pav A'!U7)&gt;0,-'zap_pav A'!U7,'zap_pav A'!U7)),";",IF(LEN('zap_pav A'!V7)&gt;0,-'zap_pav A'!V7,'zap_pav A'!V7),")")," "))</f>
        <v>3:0   (8;10;9;;)</v>
      </c>
      <c r="G11" s="78"/>
    </row>
    <row r="12" spans="1:8" ht="12" customHeight="1" x14ac:dyDescent="0.3">
      <c r="A12" s="288">
        <v>4</v>
      </c>
      <c r="B12" s="290">
        <v>6</v>
      </c>
      <c r="C12" s="76" t="str">
        <f>IF(A12&gt;0,VLOOKUP(A12,seznam!$A$5:$C$132,3),"------")</f>
        <v>KST Blansko</v>
      </c>
      <c r="D12" s="77" t="str">
        <f>IF('zap_pav A'!J4&gt;'zap_pav A'!L4,'zap_pav A'!B4,IF('zap_pav A'!J4&lt;'zap_pav A'!L4,'zap_pav A'!D4," "))</f>
        <v>Pilitowská Ela</v>
      </c>
      <c r="E12" s="75"/>
      <c r="F12" s="78"/>
      <c r="G12" s="78"/>
    </row>
    <row r="13" spans="1:8" ht="12" customHeight="1" x14ac:dyDescent="0.3">
      <c r="A13" s="289"/>
      <c r="B13" s="290"/>
      <c r="C13" s="93" t="str">
        <f>IF(A12&gt;0,VLOOKUP(A12,seznam!$A$5:$C$132,2),"------")</f>
        <v>Pilitowská Ela</v>
      </c>
      <c r="D13" s="75" t="str">
        <f>IF('zap_pav A'!J4&gt;'zap_pav A'!L4,CONCATENATE('zap_pav A'!J4,":",'zap_pav A'!L4,"   (",'zap_pav A'!E4,";",'zap_pav A'!F4,";",'zap_pav A'!G4,";",'zap_pav A'!H4,";",'zap_pav A'!I4,")"),IF('zap_pav A'!J4&lt;'zap_pav A'!L4,CONCATENATE('zap_pav A'!L4,":",'zap_pav A'!J4,"   (",IF('zap_pav A'!E4="0","-0",-'zap_pav A'!E4),";",IF('zap_pav A'!F4="0","-0",-'zap_pav A'!F4),";",IF('zap_pav A'!G4="0","-0",-'zap_pav A'!G4),";",IF('zap_pav A'!H4="0","-0",IF(LEN('zap_pav A'!H4)&gt;0,-'zap_pav A'!H4,'zap_pav A'!H4)),";",IF(LEN('zap_pav A'!I4)&gt;0,-'zap_pav A'!I4,'zap_pav A'!I4),")")," "))</f>
        <v>3:2   (6;-7;-5;7;9)</v>
      </c>
      <c r="E13" s="78"/>
      <c r="F13" s="78"/>
      <c r="G13" s="78"/>
    </row>
    <row r="14" spans="1:8" ht="12" customHeight="1" x14ac:dyDescent="0.3">
      <c r="A14" s="288"/>
      <c r="B14" s="290">
        <v>7</v>
      </c>
      <c r="C14" s="74" t="str">
        <f>IF(A14&gt;0,VLOOKUP(A14,seznam!$A$5:$C$132,3),"------")</f>
        <v>------</v>
      </c>
      <c r="D14" s="75"/>
      <c r="E14" s="79" t="str">
        <f>IF('zap_pav A'!W3&gt;'zap_pav A'!Y3,'zap_pav A'!O3,IF('zap_pav A'!W3&lt;'zap_pav A'!Y3,'zap_pav A'!Q3," "))</f>
        <v>Straková Adéla</v>
      </c>
      <c r="F14" s="78"/>
      <c r="G14" s="78"/>
    </row>
    <row r="15" spans="1:8" ht="12" customHeight="1" x14ac:dyDescent="0.3">
      <c r="A15" s="289"/>
      <c r="B15" s="290"/>
      <c r="C15" s="92" t="str">
        <f>IF(A14&gt;0,VLOOKUP(A14,seznam!$A$5:$C$132,2),"------")</f>
        <v>------</v>
      </c>
      <c r="D15" s="75"/>
      <c r="E15" s="78" t="str">
        <f>IF('zap_pav A'!W3&gt;'zap_pav A'!Y3,CONCATENATE('zap_pav A'!W3,":",'zap_pav A'!Y3,"   (",'zap_pav A'!R3,";",'zap_pav A'!S3,";",'zap_pav A'!T3,";",'zap_pav A'!U3,";",'zap_pav A'!V3,")"),IF('zap_pav A'!W3&lt;'zap_pav A'!Y3,CONCATENATE('zap_pav A'!Y3,":",'zap_pav A'!W3,"   (",IF('zap_pav A'!R3="0","-0",-'zap_pav A'!R3),";",IF('zap_pav A'!S3="0","-0",-'zap_pav A'!S3),";",IF('zap_pav A'!T3="0","-0",-'zap_pav A'!T3),";",IF('zap_pav A'!U3="0","-0",IF(LEN('zap_pav A'!U3)&gt;0,-'zap_pav A'!U3,'zap_pav A'!U3)),";",IF(LEN('zap_pav A'!V3)&gt;0,-'zap_pav A'!V3,'zap_pav A'!V3),")")," "))</f>
        <v>3:1   (-7;12;9;8;)</v>
      </c>
      <c r="F15" s="75"/>
      <c r="G15" s="78"/>
    </row>
    <row r="16" spans="1:8" ht="12" customHeight="1" x14ac:dyDescent="0.3">
      <c r="A16" s="288">
        <v>5</v>
      </c>
      <c r="B16" s="290">
        <v>8</v>
      </c>
      <c r="C16" s="76" t="str">
        <f>IF(A16&gt;0,VLOOKUP(A16,seznam!$A$5:$C$132,3),"------")</f>
        <v>Vlast Ježov</v>
      </c>
      <c r="D16" s="77" t="str">
        <f>IF('zap_pav A'!J5&gt;'zap_pav A'!L5,'zap_pav A'!B5,IF('zap_pav A'!J5&lt;'zap_pav A'!L5,'zap_pav A'!D5," "))</f>
        <v>Straková Adéla</v>
      </c>
      <c r="E16" s="78"/>
      <c r="F16" s="75"/>
      <c r="G16" s="78"/>
    </row>
    <row r="17" spans="1:7" ht="12" customHeight="1" x14ac:dyDescent="0.3">
      <c r="A17" s="289"/>
      <c r="B17" s="290"/>
      <c r="C17" s="93" t="str">
        <f>IF(A16&gt;0,VLOOKUP(A16,seznam!$A$5:$C$132,2),"------")</f>
        <v>Straková Adéla</v>
      </c>
      <c r="D17" s="75" t="str">
        <f>IF('zap_pav A'!J5&gt;'zap_pav A'!L5,CONCATENATE('zap_pav A'!J5,":",'zap_pav A'!L5,"   (",'zap_pav A'!E5,";",'zap_pav A'!F5,";",'zap_pav A'!G5,";",'zap_pav A'!H5,";",'zap_pav A'!I5,")"),IF('zap_pav A'!J5&lt;'zap_pav A'!L5,CONCATENATE('zap_pav A'!L5,":",'zap_pav A'!J5,"   (",IF('zap_pav A'!E5="0","-0",-'zap_pav A'!E5),";",IF('zap_pav A'!F5="0","-0",-'zap_pav A'!F5),";",IF('zap_pav A'!G5="0","-0",-'zap_pav A'!G5),";",IF('zap_pav A'!H5="0","-0",IF(LEN('zap_pav A'!H5)&gt;0,-'zap_pav A'!H5,'zap_pav A'!H5)),";",IF(LEN('zap_pav A'!I5)&gt;0,-'zap_pav A'!I5,'zap_pav A'!I5),")")," "))</f>
        <v>3:0   (0;0;0;;)</v>
      </c>
      <c r="E17" s="75"/>
      <c r="F17" s="75"/>
      <c r="G17" s="78"/>
    </row>
    <row r="18" spans="1:7" ht="12" customHeight="1" x14ac:dyDescent="0.3">
      <c r="A18" s="288">
        <v>3</v>
      </c>
      <c r="B18" s="290">
        <v>9</v>
      </c>
      <c r="C18" s="74" t="str">
        <f>IF(A18&gt;0,VLOOKUP(A18,seznam!$A$5:$C$132,3),"------")</f>
        <v>SKST Hodonín</v>
      </c>
      <c r="D18" s="75"/>
      <c r="E18" s="75"/>
      <c r="F18" s="75"/>
      <c r="G18" s="79" t="str">
        <f>IF('zap_pav A'!W10&gt;'zap_pav A'!Y10,'zap_pav A'!O10,IF('zap_pav A'!W10&lt;'zap_pav A'!Y10,'zap_pav A'!Q10," "))</f>
        <v>Straková Adéla</v>
      </c>
    </row>
    <row r="19" spans="1:7" ht="12" customHeight="1" x14ac:dyDescent="0.3">
      <c r="A19" s="289"/>
      <c r="B19" s="290"/>
      <c r="C19" s="92" t="str">
        <f>IF(A18&gt;0,VLOOKUP(A18,seznam!$A$5:$C$132,2),"------")</f>
        <v>Kmenta Josef</v>
      </c>
      <c r="D19" s="75"/>
      <c r="E19" s="75"/>
      <c r="F19" s="82"/>
      <c r="G19" s="78" t="str">
        <f>IF('zap_pav A'!W10&gt;'zap_pav A'!Y10,CONCATENATE('zap_pav A'!W10,":",'zap_pav A'!Y10,"   (",'zap_pav A'!R10,";",'zap_pav A'!S10,";",'zap_pav A'!T10,";",'zap_pav A'!U10,";",'zap_pav A'!V10,")"),IF('zap_pav A'!W10&lt;'zap_pav A'!Y10,CONCATENATE('zap_pav A'!Y10,":",'zap_pav A'!W10,"   (",IF('zap_pav A'!R10="0","-0",-'zap_pav A'!R10),";",IF('zap_pav A'!S10="0","-0",-'zap_pav A'!S10),";",IF('zap_pav A'!T10="0","-0",-'zap_pav A'!T10),";",IF('zap_pav A'!U10="0","-0",IF(LEN('zap_pav A'!U10)&gt;0,-'zap_pav A'!U10,'zap_pav A'!U10)),";",IF(LEN('zap_pav A'!V10)&gt;0,-'zap_pav A'!V10,'zap_pav A'!V10),")")," "))</f>
        <v>3:0   (5;9;8;;)</v>
      </c>
    </row>
    <row r="20" spans="1:7" ht="12" customHeight="1" x14ac:dyDescent="0.3">
      <c r="A20" s="288"/>
      <c r="B20" s="290">
        <v>10</v>
      </c>
      <c r="C20" s="76" t="str">
        <f>IF(A20&gt;0,VLOOKUP(A20,seznam!$A$5:$C$132,3),"------")</f>
        <v>------</v>
      </c>
      <c r="D20" s="77" t="str">
        <f>IF('zap_pav A'!J6&gt;'zap_pav A'!L6,'zap_pav A'!B6,IF('zap_pav A'!J6&lt;'zap_pav A'!L6,'zap_pav A'!D6," "))</f>
        <v>Kmenta Josef</v>
      </c>
      <c r="E20" s="75"/>
      <c r="F20" s="82"/>
      <c r="G20"/>
    </row>
    <row r="21" spans="1:7" ht="12" customHeight="1" x14ac:dyDescent="0.3">
      <c r="A21" s="289"/>
      <c r="B21" s="290"/>
      <c r="C21" s="93" t="str">
        <f>IF(A20&gt;0,VLOOKUP(A20,seznam!$A$5:$C$132,2),"------")</f>
        <v>------</v>
      </c>
      <c r="D21" s="75" t="str">
        <f>IF('zap_pav A'!J6&gt;'zap_pav A'!L6,CONCATENATE('zap_pav A'!J6,":",'zap_pav A'!L6,"   (",'zap_pav A'!E6,";",'zap_pav A'!F6,";",'zap_pav A'!G6,";",'zap_pav A'!H6,";",'zap_pav A'!I6,")"),IF('zap_pav A'!J6&lt;'zap_pav A'!L6,CONCATENATE('zap_pav A'!L6,":",'zap_pav A'!J6,"   (",IF('zap_pav A'!E6="0","-0",-'zap_pav A'!E6),";",IF('zap_pav A'!F6="0","-0",-'zap_pav A'!F6),";",IF('zap_pav A'!G6="0","-0",-'zap_pav A'!G6),";",IF('zap_pav A'!H6="0","-0",IF(LEN('zap_pav A'!H6)&gt;0,-'zap_pav A'!H6,'zap_pav A'!H6)),";",IF(LEN('zap_pav A'!I6)&gt;0,-'zap_pav A'!I6,'zap_pav A'!I6),")")," "))</f>
        <v>3:0   (;;;;)</v>
      </c>
      <c r="E21" s="78"/>
      <c r="F21" s="82"/>
      <c r="G21"/>
    </row>
    <row r="22" spans="1:7" ht="12" customHeight="1" x14ac:dyDescent="0.3">
      <c r="A22" s="288">
        <v>15</v>
      </c>
      <c r="B22" s="290">
        <v>11</v>
      </c>
      <c r="C22" s="74" t="str">
        <f>IF(A22&gt;0,VLOOKUP(A22,seznam!$A$5:$C$132,3),"------")</f>
        <v>SK Přerov</v>
      </c>
      <c r="D22" s="75"/>
      <c r="E22" s="79" t="str">
        <f>IF('zap_pav A'!W4&gt;'zap_pav A'!Y4,'zap_pav A'!O4,IF('zap_pav A'!W4&lt;'zap_pav A'!Y4,'zap_pav A'!Q4," "))</f>
        <v>Kmenta Josef</v>
      </c>
      <c r="F22" s="82"/>
      <c r="G22"/>
    </row>
    <row r="23" spans="1:7" ht="12" customHeight="1" x14ac:dyDescent="0.3">
      <c r="A23" s="289"/>
      <c r="B23" s="290"/>
      <c r="C23" s="92" t="str">
        <f>IF(A22&gt;0,VLOOKUP(A22,seznam!$A$5:$C$132,2),"------")</f>
        <v>Řezníček Filip</v>
      </c>
      <c r="D23" s="75"/>
      <c r="E23" s="78" t="str">
        <f>IF('zap_pav A'!W4&gt;'zap_pav A'!Y4,CONCATENATE('zap_pav A'!W4,":",'zap_pav A'!Y4,"   (",'zap_pav A'!R4,";",'zap_pav A'!S4,";",'zap_pav A'!T4,";",'zap_pav A'!U4,";",'zap_pav A'!V4,")"),IF('zap_pav A'!W4&lt;'zap_pav A'!Y4,CONCATENATE('zap_pav A'!Y4,":",'zap_pav A'!W4,"   (",IF('zap_pav A'!R4="0","-0",-'zap_pav A'!R4),";",IF('zap_pav A'!S4="0","-0",-'zap_pav A'!S4),";",IF('zap_pav A'!T4="0","-0",-'zap_pav A'!T4),";",IF('zap_pav A'!U4="0","-0",IF(LEN('zap_pav A'!U4)&gt;0,-'zap_pav A'!U4,'zap_pav A'!U4)),";",IF(LEN('zap_pav A'!V4)&gt;0,-'zap_pav A'!V4,'zap_pav A'!V4),")")," "))</f>
        <v>3:0   (5;5;4;;)</v>
      </c>
      <c r="F23" s="81"/>
      <c r="G23"/>
    </row>
    <row r="24" spans="1:7" ht="12" customHeight="1" x14ac:dyDescent="0.3">
      <c r="A24" s="288">
        <v>9</v>
      </c>
      <c r="B24" s="290">
        <v>12</v>
      </c>
      <c r="C24" s="76" t="str">
        <f>IF(A24&gt;0,VLOOKUP(A24,seznam!$A$5:$C$132,3),"------")</f>
        <v>KST FOSFA LVA</v>
      </c>
      <c r="D24" s="77" t="str">
        <f>IF('zap_pav A'!J7&gt;'zap_pav A'!L7,'zap_pav A'!B7,IF('zap_pav A'!J7&lt;'zap_pav A'!L7,'zap_pav A'!D7," "))</f>
        <v>Řezníček Filip</v>
      </c>
      <c r="E24" s="78"/>
      <c r="F24" s="81"/>
      <c r="G24"/>
    </row>
    <row r="25" spans="1:7" ht="12" customHeight="1" x14ac:dyDescent="0.3">
      <c r="A25" s="289"/>
      <c r="B25" s="290"/>
      <c r="C25" s="93" t="str">
        <f>IF(A24&gt;0,VLOOKUP(A24,seznam!$A$5:$C$132,2),"------")</f>
        <v>Klašková Alžběta</v>
      </c>
      <c r="D25" s="75" t="str">
        <f>IF('zap_pav A'!J7&gt;'zap_pav A'!L7,CONCATENATE('zap_pav A'!J7,":",'zap_pav A'!L7,"   (",'zap_pav A'!E7,";",'zap_pav A'!F7,";",'zap_pav A'!G7,";",'zap_pav A'!H7,";",'zap_pav A'!I7,")"),IF('zap_pav A'!J7&lt;'zap_pav A'!L7,CONCATENATE('zap_pav A'!L7,":",'zap_pav A'!J7,"   (",IF('zap_pav A'!E7="0","-0",-'zap_pav A'!E7),";",IF('zap_pav A'!F7="0","-0",-'zap_pav A'!F7),";",IF('zap_pav A'!G7="0","-0",-'zap_pav A'!G7),";",IF('zap_pav A'!H7="0","-0",IF(LEN('zap_pav A'!H7)&gt;0,-'zap_pav A'!H7,'zap_pav A'!H7)),";",IF(LEN('zap_pav A'!I7)&gt;0,-'zap_pav A'!I7,'zap_pav A'!I7),")")," "))</f>
        <v>3:1   (3;-8;10;5;)</v>
      </c>
      <c r="E25" s="75"/>
      <c r="F25" s="81"/>
      <c r="G25"/>
    </row>
    <row r="26" spans="1:7" ht="12" customHeight="1" x14ac:dyDescent="0.3">
      <c r="A26" s="288">
        <v>10</v>
      </c>
      <c r="B26" s="290">
        <v>13</v>
      </c>
      <c r="C26" s="74" t="str">
        <f>IF(A26&gt;0,VLOOKUP(A26,seznam!$A$5:$C$132,3),"------")</f>
        <v>Sokol Brno I</v>
      </c>
      <c r="D26" s="75"/>
      <c r="E26" s="75"/>
      <c r="F26" s="84" t="str">
        <f>IF('zap_pav A'!W8&gt;'zap_pav A'!Y8,'zap_pav A'!O8,IF('zap_pav A'!W8&lt;'zap_pav A'!Y8,'zap_pav A'!Q8," "))</f>
        <v>Kmenta Josef</v>
      </c>
      <c r="G26"/>
    </row>
    <row r="27" spans="1:7" ht="12" customHeight="1" x14ac:dyDescent="0.3">
      <c r="A27" s="289"/>
      <c r="B27" s="290"/>
      <c r="C27" s="92" t="str">
        <f>IF(A26&gt;0,VLOOKUP(A26,seznam!$A$5:$C$132,2),"------")</f>
        <v>Ides Samuel Hugo</v>
      </c>
      <c r="D27" s="75"/>
      <c r="E27" s="75"/>
      <c r="F27" s="78" t="str">
        <f>IF('zap_pav A'!W8&gt;'zap_pav A'!Y8,CONCATENATE('zap_pav A'!W8,":",'zap_pav A'!Y8,"   (",'zap_pav A'!R8,";",'zap_pav A'!S8,";",'zap_pav A'!T8,";",'zap_pav A'!U8,";",'zap_pav A'!V8,")"),IF('zap_pav A'!W8&lt;'zap_pav A'!Y8,CONCATENATE('zap_pav A'!Y8,":",'zap_pav A'!W8,"   (",IF('zap_pav A'!R8="0","-0",-'zap_pav A'!R8),";",IF('zap_pav A'!S8="0","-0",-'zap_pav A'!S8),";",IF('zap_pav A'!T8="0","-0",-'zap_pav A'!T8),";",IF('zap_pav A'!U8="0","-0",IF(LEN('zap_pav A'!U8)&gt;0,-'zap_pav A'!U8,'zap_pav A'!U8)),";",IF(LEN('zap_pav A'!V8)&gt;0,-'zap_pav A'!V8,'zap_pav A'!V8),")")," "))</f>
        <v>3:0   (6;4;0;;)</v>
      </c>
      <c r="G27"/>
    </row>
    <row r="28" spans="1:7" ht="12" customHeight="1" x14ac:dyDescent="0.3">
      <c r="A28" s="288">
        <v>6</v>
      </c>
      <c r="B28" s="290">
        <v>14</v>
      </c>
      <c r="C28" s="76" t="str">
        <f>IF(A28&gt;0,VLOOKUP(A28,seznam!$A$5:$C$132,3),"------")</f>
        <v>MK Řeznovice</v>
      </c>
      <c r="D28" s="77" t="str">
        <f>IF('zap_pav A'!J8&gt;'zap_pav A'!L8,'zap_pav A'!B8,IF('zap_pav A'!J8&lt;'zap_pav A'!L8,'zap_pav A'!D8," "))</f>
        <v>Ides Samuel Hugo</v>
      </c>
      <c r="E28" s="75"/>
      <c r="F28" s="78"/>
      <c r="G28"/>
    </row>
    <row r="29" spans="1:7" ht="12" customHeight="1" x14ac:dyDescent="0.3">
      <c r="A29" s="289"/>
      <c r="B29" s="290"/>
      <c r="C29" s="93" t="str">
        <f>IF(A28&gt;0,VLOOKUP(A28,seznam!$A$5:$C$132,2),"------")</f>
        <v>Pantlík Daniel</v>
      </c>
      <c r="D29" s="75" t="str">
        <f>IF('zap_pav A'!J8&gt;'zap_pav A'!L8,CONCATENATE('zap_pav A'!J8,":",'zap_pav A'!L8,"   (",'zap_pav A'!E8,";",'zap_pav A'!F8,";",'zap_pav A'!G8,";",'zap_pav A'!H8,";",'zap_pav A'!I8,")"),IF('zap_pav A'!J8&lt;'zap_pav A'!L8,CONCATENATE('zap_pav A'!L8,":",'zap_pav A'!J8,"   (",IF('zap_pav A'!E8="0","-0",-'zap_pav A'!E8),";",IF('zap_pav A'!F8="0","-0",-'zap_pav A'!F8),";",IF('zap_pav A'!G8="0","-0",-'zap_pav A'!G8),";",IF('zap_pav A'!H8="0","-0",IF(LEN('zap_pav A'!H8)&gt;0,-'zap_pav A'!H8,'zap_pav A'!H8)),";",IF(LEN('zap_pav A'!I8)&gt;0,-'zap_pav A'!I8,'zap_pav A'!I8),")")," "))</f>
        <v>3:0   (9;4;7;;)</v>
      </c>
      <c r="E29" s="78"/>
      <c r="F29" s="78"/>
      <c r="G29"/>
    </row>
    <row r="30" spans="1:7" ht="12" customHeight="1" x14ac:dyDescent="0.3">
      <c r="A30" s="288"/>
      <c r="B30" s="290">
        <v>15</v>
      </c>
      <c r="C30" s="74" t="str">
        <f>IF(A30&gt;0,VLOOKUP(A30,seznam!$A$5:$C$132,3),"------")</f>
        <v>------</v>
      </c>
      <c r="D30" s="75"/>
      <c r="E30" s="79" t="str">
        <f>IF('zap_pav A'!W5&gt;'zap_pav A'!Y5,'zap_pav A'!O5,IF('zap_pav A'!W5&lt;'zap_pav A'!Y5,'zap_pav A'!Q5," "))</f>
        <v>Solfronková Ema</v>
      </c>
      <c r="F30" s="78"/>
      <c r="G30"/>
    </row>
    <row r="31" spans="1:7" ht="12" customHeight="1" x14ac:dyDescent="0.3">
      <c r="A31" s="289"/>
      <c r="B31" s="290"/>
      <c r="C31" s="92" t="str">
        <f>IF(A30&gt;0,VLOOKUP(A30,seznam!$A$5:$C$132,2),"------")</f>
        <v>------</v>
      </c>
      <c r="D31" s="75"/>
      <c r="E31" s="78" t="str">
        <f>IF('zap_pav A'!W5&gt;'zap_pav A'!Y5,CONCATENATE('zap_pav A'!W5,":",'zap_pav A'!Y5,"   (",'zap_pav A'!R5,";",'zap_pav A'!S5,";",'zap_pav A'!T5,";",'zap_pav A'!U5,";",'zap_pav A'!V5,")"),IF('zap_pav A'!W5&lt;'zap_pav A'!Y5,CONCATENATE('zap_pav A'!Y5,":",'zap_pav A'!W5,"   (",IF('zap_pav A'!R5="0","-0",-'zap_pav A'!R5),";",IF('zap_pav A'!S5="0","-0",-'zap_pav A'!S5),";",IF('zap_pav A'!T5="0","-0",-'zap_pav A'!T5),";",IF('zap_pav A'!U5="0","-0",IF(LEN('zap_pav A'!U5)&gt;0,-'zap_pav A'!U5,'zap_pav A'!U5)),";",IF(LEN('zap_pav A'!V5)&gt;0,-'zap_pav A'!V5,'zap_pav A'!V5),")")," "))</f>
        <v>3:0   (10;3;9;;)</v>
      </c>
      <c r="F31" s="75"/>
      <c r="G31"/>
    </row>
    <row r="32" spans="1:7" ht="12" customHeight="1" x14ac:dyDescent="0.3">
      <c r="A32" s="288">
        <v>2</v>
      </c>
      <c r="B32" s="290">
        <v>16</v>
      </c>
      <c r="C32" s="76" t="str">
        <f>IF(A32&gt;0,VLOOKUP(A32,seznam!$A$5:$C$132,3),"------")</f>
        <v>MS Brno</v>
      </c>
      <c r="D32" s="77" t="str">
        <f>IF('zap_pav A'!J9&gt;'zap_pav A'!L9,'zap_pav A'!B9,IF('zap_pav A'!J9&lt;'zap_pav A'!L9,'zap_pav A'!D9," "))</f>
        <v>Solfronková Ema</v>
      </c>
      <c r="E32" s="78"/>
      <c r="F32" s="75"/>
      <c r="G32"/>
    </row>
    <row r="33" spans="1:7" ht="12" customHeight="1" x14ac:dyDescent="0.3">
      <c r="A33" s="289"/>
      <c r="B33" s="290"/>
      <c r="C33" s="93" t="str">
        <f>IF(A32&gt;0,VLOOKUP(A32,seznam!$A$5:$C$132,2),"------")</f>
        <v>Solfronková Ema</v>
      </c>
      <c r="D33" s="75" t="str">
        <f>IF('zap_pav A'!J9&gt;'zap_pav A'!L9,CONCATENATE('zap_pav A'!J9,":",'zap_pav A'!L9,"   (",'zap_pav A'!E9,";",'zap_pav A'!F9,";",'zap_pav A'!G9,";",'zap_pav A'!H9,";",'zap_pav A'!I9,")"),IF('zap_pav A'!J9&lt;'zap_pav A'!L9,CONCATENATE('zap_pav A'!L9,":",'zap_pav A'!J9,"   (",IF('zap_pav A'!E9="0","-0",-'zap_pav A'!E9),";",IF('zap_pav A'!F9="0","-0",-'zap_pav A'!F9),";",IF('zap_pav A'!G9="0","-0",-'zap_pav A'!G9),";",IF('zap_pav A'!H9="0","-0",IF(LEN('zap_pav A'!H9)&gt;0,-'zap_pav A'!H9,'zap_pav A'!H9)),";",IF(LEN('zap_pav A'!I9)&gt;0,-'zap_pav A'!I9,'zap_pav A'!I9),")")," "))</f>
        <v>3:0   (0;0;0;;)</v>
      </c>
      <c r="E33" s="75"/>
      <c r="F33" s="75"/>
      <c r="G33"/>
    </row>
  </sheetData>
  <mergeCells count="34">
    <mergeCell ref="A20:A21"/>
    <mergeCell ref="B20:B21"/>
    <mergeCell ref="A22:A23"/>
    <mergeCell ref="B22:B23"/>
    <mergeCell ref="A24:A25"/>
    <mergeCell ref="B24:B25"/>
    <mergeCell ref="A32:A33"/>
    <mergeCell ref="B32:B33"/>
    <mergeCell ref="A26:A27"/>
    <mergeCell ref="B26:B27"/>
    <mergeCell ref="A28:A29"/>
    <mergeCell ref="B28:B29"/>
    <mergeCell ref="A30:A31"/>
    <mergeCell ref="B30:B31"/>
    <mergeCell ref="B14:B15"/>
    <mergeCell ref="A16:A17"/>
    <mergeCell ref="B16:B17"/>
    <mergeCell ref="A18:A19"/>
    <mergeCell ref="B18:B19"/>
    <mergeCell ref="A14:A15"/>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election activeCell="U10" sqref="U10"/>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 pavouk A'!C3</f>
        <v>Šimon Samuel</v>
      </c>
      <c r="C2" s="52" t="s">
        <v>10</v>
      </c>
      <c r="D2" s="10" t="str">
        <f>' pavouk A'!C5</f>
        <v>------</v>
      </c>
      <c r="E2" s="40"/>
      <c r="F2" s="41"/>
      <c r="G2" s="41"/>
      <c r="H2" s="41"/>
      <c r="I2" s="57"/>
      <c r="J2" s="56">
        <v>3</v>
      </c>
      <c r="K2" s="23" t="s">
        <v>7</v>
      </c>
      <c r="L2" s="24">
        <f>IF(AND(LEN(E2)&gt;0,MID(E2,1,1)="-"),"1","0")+IF(AND(LEN(F2)&gt;0,MID(F2,1,1)="-"),"1","0")+IF(AND(LEN(G2)&gt;0,MID(G2,1,1)="-"),"1","0")+IF(AND(LEN(H2)&gt;0,MID(H2,1,1)="-"),"1","0")+IF(AND(LEN(I2)&gt;0,MID(I2,1,1)="-"),"1","0")</f>
        <v>0</v>
      </c>
      <c r="N2" s="50">
        <v>1</v>
      </c>
      <c r="O2" s="51" t="str">
        <f>' pavouk A'!D4</f>
        <v>Šimon Samuel</v>
      </c>
      <c r="P2" s="52" t="s">
        <v>10</v>
      </c>
      <c r="Q2" s="10" t="str">
        <f>' pavouk A'!D8</f>
        <v>Látal Jan</v>
      </c>
      <c r="R2" s="40" t="s">
        <v>233</v>
      </c>
      <c r="S2" s="41" t="s">
        <v>233</v>
      </c>
      <c r="T2" s="41" t="s">
        <v>219</v>
      </c>
      <c r="U2" s="41"/>
      <c r="V2" s="57"/>
      <c r="W2" s="55">
        <f>IF(AND(LEN(R2)&gt;0,MID(R2,1,1)&lt;&gt;"-"),"1","0")+IF(AND(LEN(S2)&gt;0,MID(S2,1,1)&lt;&gt;"-"),"1","0")+IF(AND(LEN(T2)&gt;0,MID(T2,1,1)&lt;&gt;"-"),"1","0")+IF(AND(LEN(U2)&gt;0,MID(U2,1,1)&lt;&gt;"-"),"1","0")+IF(AND(LEN(V2)&gt;0,MID(V2,1,1)&lt;&gt;"-"),"1","0")</f>
        <v>3</v>
      </c>
      <c r="X2" s="23" t="s">
        <v>7</v>
      </c>
      <c r="Y2" s="24">
        <f>IF(AND(LEN(R2)&gt;0,MID(R2,1,1)="-"),"1","0")+IF(AND(LEN(S2)&gt;0,MID(S2,1,1)="-"),"1","0")+IF(AND(LEN(T2)&gt;0,MID(T2,1,1)="-"),"1","0")+IF(AND(LEN(U2)&gt;0,MID(U2,1,1)="-"),"1","0")+IF(AND(LEN(V2)&gt;0,MID(V2,1,1)="-"),"1","0")</f>
        <v>0</v>
      </c>
    </row>
    <row r="3" spans="1:25" ht="13" x14ac:dyDescent="0.3">
      <c r="A3" s="53">
        <v>2</v>
      </c>
      <c r="B3" s="48" t="str">
        <f>' pavouk A'!C7</f>
        <v>Látal Jan</v>
      </c>
      <c r="C3" s="49" t="s">
        <v>10</v>
      </c>
      <c r="D3" s="11" t="str">
        <f>' pavouk A'!C9</f>
        <v>Plotzer Robin</v>
      </c>
      <c r="E3" s="42" t="s">
        <v>228</v>
      </c>
      <c r="F3" s="39" t="s">
        <v>224</v>
      </c>
      <c r="G3" s="39" t="s">
        <v>241</v>
      </c>
      <c r="H3" s="39" t="s">
        <v>225</v>
      </c>
      <c r="I3" s="58" t="s">
        <v>240</v>
      </c>
      <c r="J3" s="56">
        <f>IF(AND(LEN(E3)&gt;0,MID(E3,1,1)&lt;&gt;"-"),"1","0")+IF(AND(LEN(F3)&gt;0,MID(F3,1,1)&lt;&gt;"-"),"1","0")+IF(AND(LEN(G3)&gt;0,MID(G3,1,1)&lt;&gt;"-"),"1","0")+IF(AND(LEN(H3)&gt;0,MID(H3,1,1)&lt;&gt;"-"),"1","0")+IF(AND(LEN(I3)&gt;0,MID(I3,1,1)&lt;&gt;"-"),"1","0")</f>
        <v>3</v>
      </c>
      <c r="K3" s="26" t="s">
        <v>7</v>
      </c>
      <c r="L3" s="27">
        <f>IF(AND(LEN(E3)&gt;0,MID(E3,1,1)="-"),"1","0")+IF(AND(LEN(F3)&gt;0,MID(F3,1,1)="-"),"1","0")+IF(AND(LEN(G3)&gt;0,MID(G3,1,1)="-"),"1","0")+IF(AND(LEN(H3)&gt;0,MID(H3,1,1)="-"),"1","0")+IF(AND(LEN(I3)&gt;0,MID(I3,1,1)="-"),"1","0")</f>
        <v>2</v>
      </c>
      <c r="N3" s="53">
        <v>2</v>
      </c>
      <c r="O3" s="48" t="str">
        <f>' pavouk A'!D12</f>
        <v>Pilitowská Ela</v>
      </c>
      <c r="P3" s="49" t="s">
        <v>10</v>
      </c>
      <c r="Q3" s="48" t="str">
        <f>' pavouk A'!D16</f>
        <v>Straková Adéla</v>
      </c>
      <c r="R3" s="42" t="s">
        <v>222</v>
      </c>
      <c r="S3" s="39" t="s">
        <v>248</v>
      </c>
      <c r="T3" s="39" t="s">
        <v>232</v>
      </c>
      <c r="U3" s="39" t="s">
        <v>225</v>
      </c>
      <c r="V3" s="58"/>
      <c r="W3" s="56">
        <f>IF(AND(LEN(R3)&gt;0,MID(R3,1,1)&lt;&gt;"-"),"1","0")+IF(AND(LEN(S3)&gt;0,MID(S3,1,1)&lt;&gt;"-"),"1","0")+IF(AND(LEN(T3)&gt;0,MID(T3,1,1)&lt;&gt;"-"),"1","0")+IF(AND(LEN(U3)&gt;0,MID(U3,1,1)&lt;&gt;"-"),"1","0")+IF(AND(LEN(V3)&gt;0,MID(V3,1,1)&lt;&gt;"-"),"1","0")</f>
        <v>1</v>
      </c>
      <c r="X3" s="26" t="s">
        <v>7</v>
      </c>
      <c r="Y3" s="27">
        <f>IF(AND(LEN(R3)&gt;0,MID(R3,1,1)="-"),"1","0")+IF(AND(LEN(S3)&gt;0,MID(S3,1,1)="-"),"1","0")+IF(AND(LEN(T3)&gt;0,MID(T3,1,1)="-"),"1","0")+IF(AND(LEN(U3)&gt;0,MID(U3,1,1)="-"),"1","0")+IF(AND(LEN(V3)&gt;0,MID(V3,1,1)="-"),"1","0")</f>
        <v>3</v>
      </c>
    </row>
    <row r="4" spans="1:25" ht="13" x14ac:dyDescent="0.3">
      <c r="A4" s="53">
        <v>3</v>
      </c>
      <c r="B4" s="48" t="str">
        <f>' pavouk A'!C11</f>
        <v>Tomeček Richard</v>
      </c>
      <c r="C4" s="49" t="s">
        <v>10</v>
      </c>
      <c r="D4" s="11" t="str">
        <f>' pavouk A'!C13</f>
        <v>Pilitowská Ela</v>
      </c>
      <c r="E4" s="42" t="s">
        <v>227</v>
      </c>
      <c r="F4" s="39" t="s">
        <v>222</v>
      </c>
      <c r="G4" s="39" t="s">
        <v>219</v>
      </c>
      <c r="H4" s="39" t="s">
        <v>231</v>
      </c>
      <c r="I4" s="58" t="s">
        <v>232</v>
      </c>
      <c r="J4" s="56">
        <f t="shared" ref="J4:J9" si="0">IF(AND(LEN(E4)&gt;0,MID(E4,1,1)&lt;&gt;"-"),"1","0")+IF(AND(LEN(F4)&gt;0,MID(F4,1,1)&lt;&gt;"-"),"1","0")+IF(AND(LEN(G4)&gt;0,MID(G4,1,1)&lt;&gt;"-"),"1","0")+IF(AND(LEN(H4)&gt;0,MID(H4,1,1)&lt;&gt;"-"),"1","0")+IF(AND(LEN(I4)&gt;0,MID(I4,1,1)&lt;&gt;"-"),"1","0")</f>
        <v>2</v>
      </c>
      <c r="K4" s="26" t="s">
        <v>7</v>
      </c>
      <c r="L4" s="27">
        <f t="shared" ref="L4:L8" si="1">IF(AND(LEN(E4)&gt;0,MID(E4,1,1)="-"),"1","0")+IF(AND(LEN(F4)&gt;0,MID(F4,1,1)="-"),"1","0")+IF(AND(LEN(G4)&gt;0,MID(G4,1,1)="-"),"1","0")+IF(AND(LEN(H4)&gt;0,MID(H4,1,1)="-"),"1","0")+IF(AND(LEN(I4)&gt;0,MID(I4,1,1)="-"),"1","0")</f>
        <v>3</v>
      </c>
      <c r="N4" s="53">
        <v>3</v>
      </c>
      <c r="O4" s="48" t="str">
        <f>' pavouk A'!D20</f>
        <v>Kmenta Josef</v>
      </c>
      <c r="P4" s="49" t="s">
        <v>10</v>
      </c>
      <c r="Q4" s="11" t="str">
        <f>' pavouk A'!D24</f>
        <v>Řezníček Filip</v>
      </c>
      <c r="R4" s="42" t="s">
        <v>219</v>
      </c>
      <c r="S4" s="39" t="s">
        <v>219</v>
      </c>
      <c r="T4" s="39" t="s">
        <v>223</v>
      </c>
      <c r="U4" s="39"/>
      <c r="V4" s="58"/>
      <c r="W4" s="56">
        <f t="shared" ref="W4:W5" si="2">IF(AND(LEN(R4)&gt;0,MID(R4,1,1)&lt;&gt;"-"),"1","0")+IF(AND(LEN(S4)&gt;0,MID(S4,1,1)&lt;&gt;"-"),"1","0")+IF(AND(LEN(T4)&gt;0,MID(T4,1,1)&lt;&gt;"-"),"1","0")+IF(AND(LEN(U4)&gt;0,MID(U4,1,1)&lt;&gt;"-"),"1","0")+IF(AND(LEN(V4)&gt;0,MID(V4,1,1)&lt;&gt;"-"),"1","0")</f>
        <v>3</v>
      </c>
      <c r="X4" s="26" t="s">
        <v>7</v>
      </c>
      <c r="Y4" s="27">
        <f t="shared" ref="Y4:Y5" si="3">IF(AND(LEN(R4)&gt;0,MID(R4,1,1)="-"),"1","0")+IF(AND(LEN(S4)&gt;0,MID(S4,1,1)="-"),"1","0")+IF(AND(LEN(T4)&gt;0,MID(T4,1,1)="-"),"1","0")+IF(AND(LEN(U4)&gt;0,MID(U4,1,1)="-"),"1","0")+IF(AND(LEN(V4)&gt;0,MID(V4,1,1)="-"),"1","0")</f>
        <v>0</v>
      </c>
    </row>
    <row r="5" spans="1:25" ht="13.5" thickBot="1" x14ac:dyDescent="0.35">
      <c r="A5" s="53">
        <v>4</v>
      </c>
      <c r="B5" s="48" t="str">
        <f>' pavouk A'!C15</f>
        <v>------</v>
      </c>
      <c r="C5" s="49" t="s">
        <v>10</v>
      </c>
      <c r="D5" s="11" t="str">
        <f>' pavouk A'!C17</f>
        <v>Straková Adéla</v>
      </c>
      <c r="E5" s="42"/>
      <c r="F5" s="39"/>
      <c r="G5" s="39"/>
      <c r="H5" s="39"/>
      <c r="I5" s="58"/>
      <c r="J5" s="56">
        <f t="shared" si="0"/>
        <v>0</v>
      </c>
      <c r="K5" s="26" t="s">
        <v>7</v>
      </c>
      <c r="L5" s="27">
        <v>3</v>
      </c>
      <c r="N5" s="54">
        <v>4</v>
      </c>
      <c r="O5" s="59" t="str">
        <f>' pavouk A'!D28</f>
        <v>Ides Samuel Hugo</v>
      </c>
      <c r="P5" s="60" t="s">
        <v>10</v>
      </c>
      <c r="Q5" s="12" t="str">
        <f>' pavouk A'!D32</f>
        <v>Solfronková Ema</v>
      </c>
      <c r="R5" s="43" t="s">
        <v>237</v>
      </c>
      <c r="S5" s="44" t="s">
        <v>228</v>
      </c>
      <c r="T5" s="44" t="s">
        <v>232</v>
      </c>
      <c r="U5" s="44"/>
      <c r="V5" s="61"/>
      <c r="W5" s="62">
        <f t="shared" si="2"/>
        <v>0</v>
      </c>
      <c r="X5" s="29" t="s">
        <v>7</v>
      </c>
      <c r="Y5" s="30">
        <f t="shared" si="3"/>
        <v>3</v>
      </c>
    </row>
    <row r="6" spans="1:25" ht="13.5" thickBot="1" x14ac:dyDescent="0.35">
      <c r="A6" s="53">
        <v>5</v>
      </c>
      <c r="B6" s="48" t="str">
        <f>' pavouk A'!C19</f>
        <v>Kmenta Josef</v>
      </c>
      <c r="C6" s="49" t="s">
        <v>10</v>
      </c>
      <c r="D6" s="11" t="str">
        <f>' pavouk A'!C21</f>
        <v>------</v>
      </c>
      <c r="E6" s="42"/>
      <c r="F6" s="39"/>
      <c r="G6" s="39"/>
      <c r="H6" s="39"/>
      <c r="I6" s="58"/>
      <c r="J6" s="56">
        <v>3</v>
      </c>
      <c r="K6" s="26" t="s">
        <v>7</v>
      </c>
      <c r="L6" s="27">
        <f t="shared" si="1"/>
        <v>0</v>
      </c>
      <c r="N6" s="295" t="s">
        <v>24</v>
      </c>
      <c r="O6" s="295"/>
      <c r="P6" s="295"/>
      <c r="Q6" s="295"/>
      <c r="R6" s="294"/>
      <c r="S6" s="294"/>
      <c r="T6" s="294"/>
      <c r="U6" s="294"/>
      <c r="V6" s="294"/>
      <c r="W6" s="294"/>
      <c r="X6" s="294"/>
      <c r="Y6" s="294"/>
    </row>
    <row r="7" spans="1:25" ht="13" x14ac:dyDescent="0.3">
      <c r="A7" s="53">
        <v>6</v>
      </c>
      <c r="B7" s="48" t="str">
        <f>' pavouk A'!C23</f>
        <v>Řezníček Filip</v>
      </c>
      <c r="C7" s="49" t="s">
        <v>10</v>
      </c>
      <c r="D7" s="11" t="str">
        <f>' pavouk A'!C25</f>
        <v>Klašková Alžběta</v>
      </c>
      <c r="E7" s="42" t="s">
        <v>220</v>
      </c>
      <c r="F7" s="39" t="s">
        <v>225</v>
      </c>
      <c r="G7" s="39" t="s">
        <v>239</v>
      </c>
      <c r="H7" s="39" t="s">
        <v>219</v>
      </c>
      <c r="I7" s="58"/>
      <c r="J7" s="56">
        <f t="shared" si="0"/>
        <v>3</v>
      </c>
      <c r="K7" s="26" t="s">
        <v>7</v>
      </c>
      <c r="L7" s="27">
        <f t="shared" si="1"/>
        <v>1</v>
      </c>
      <c r="N7" s="50">
        <v>1</v>
      </c>
      <c r="O7" s="51" t="str">
        <f>' pavouk A'!E6</f>
        <v>Šimon Samuel</v>
      </c>
      <c r="P7" s="52" t="s">
        <v>10</v>
      </c>
      <c r="Q7" s="69" t="str">
        <f>' pavouk A'!E14</f>
        <v>Straková Adéla</v>
      </c>
      <c r="R7" s="66" t="s">
        <v>225</v>
      </c>
      <c r="S7" s="41" t="s">
        <v>237</v>
      </c>
      <c r="T7" s="41" t="s">
        <v>232</v>
      </c>
      <c r="U7" s="41"/>
      <c r="V7" s="57"/>
      <c r="W7" s="55">
        <f>IF(AND(LEN(R7)&gt;0,MID(R7,1,1)&lt;&gt;"-"),"1","0")+IF(AND(LEN(S7)&gt;0,MID(S7,1,1)&lt;&gt;"-"),"1","0")+IF(AND(LEN(T7)&gt;0,MID(T7,1,1)&lt;&gt;"-"),"1","0")+IF(AND(LEN(U7)&gt;0,MID(U7,1,1)&lt;&gt;"-"),"1","0")+IF(AND(LEN(V7)&gt;0,MID(V7,1,1)&lt;&gt;"-"),"1","0")</f>
        <v>0</v>
      </c>
      <c r="X7" s="23" t="s">
        <v>7</v>
      </c>
      <c r="Y7" s="24">
        <f>IF(AND(LEN(R7)&gt;0,MID(R7,1,1)="-"),"1","0")+IF(AND(LEN(S7)&gt;0,MID(S7,1,1)="-"),"1","0")+IF(AND(LEN(T7)&gt;0,MID(T7,1,1)="-"),"1","0")+IF(AND(LEN(U7)&gt;0,MID(U7,1,1)="-"),"1","0")+IF(AND(LEN(V7)&gt;0,MID(V7,1,1)="-"),"1","0")</f>
        <v>3</v>
      </c>
    </row>
    <row r="8" spans="1:25" ht="13.5" thickBot="1" x14ac:dyDescent="0.35">
      <c r="A8" s="53">
        <v>7</v>
      </c>
      <c r="B8" s="48" t="str">
        <f>' pavouk A'!C27</f>
        <v>Ides Samuel Hugo</v>
      </c>
      <c r="C8" s="49" t="s">
        <v>10</v>
      </c>
      <c r="D8" s="11" t="str">
        <f>' pavouk A'!C29</f>
        <v>Pantlík Daniel</v>
      </c>
      <c r="E8" s="42" t="s">
        <v>226</v>
      </c>
      <c r="F8" s="39" t="s">
        <v>223</v>
      </c>
      <c r="G8" s="39" t="s">
        <v>222</v>
      </c>
      <c r="H8" s="39"/>
      <c r="I8" s="58"/>
      <c r="J8" s="56">
        <f t="shared" si="0"/>
        <v>3</v>
      </c>
      <c r="K8" s="26" t="s">
        <v>7</v>
      </c>
      <c r="L8" s="27">
        <f t="shared" si="1"/>
        <v>0</v>
      </c>
      <c r="N8" s="54">
        <v>2</v>
      </c>
      <c r="O8" s="59" t="str">
        <f>' pavouk A'!E22</f>
        <v>Kmenta Josef</v>
      </c>
      <c r="P8" s="60" t="s">
        <v>10</v>
      </c>
      <c r="Q8" s="71" t="str">
        <f>' pavouk A'!E30</f>
        <v>Solfronková Ema</v>
      </c>
      <c r="R8" s="68" t="s">
        <v>224</v>
      </c>
      <c r="S8" s="44" t="s">
        <v>223</v>
      </c>
      <c r="T8" s="44" t="s">
        <v>177</v>
      </c>
      <c r="U8" s="44"/>
      <c r="V8" s="61"/>
      <c r="W8" s="62">
        <f>IF(AND(LEN(R8)&gt;0,MID(R8,1,1)&lt;&gt;"-"),"1","0")+IF(AND(LEN(S8)&gt;0,MID(S8,1,1)&lt;&gt;"-"),"1","0")+IF(AND(LEN(T8)&gt;0,MID(T8,1,1)&lt;&gt;"-"),"1","0")+IF(AND(LEN(U8)&gt;0,MID(U8,1,1)&lt;&gt;"-"),"1","0")+IF(AND(LEN(V8)&gt;0,MID(V8,1,1)&lt;&gt;"-"),"1","0")</f>
        <v>3</v>
      </c>
      <c r="X8" s="29" t="s">
        <v>7</v>
      </c>
      <c r="Y8" s="30">
        <f>IF(AND(LEN(R8)&gt;0,MID(R8,1,1)="-"),"1","0")+IF(AND(LEN(S8)&gt;0,MID(S8,1,1)="-"),"1","0")+IF(AND(LEN(T8)&gt;0,MID(T8,1,1)="-"),"1","0")+IF(AND(LEN(U8)&gt;0,MID(U8,1,1)="-"),"1","0")+IF(AND(LEN(V8)&gt;0,MID(V8,1,1)="-"),"1","0")</f>
        <v>0</v>
      </c>
    </row>
    <row r="9" spans="1:25" ht="13.5" thickBot="1" x14ac:dyDescent="0.35">
      <c r="A9" s="54">
        <v>8</v>
      </c>
      <c r="B9" s="59" t="str">
        <f>' pavouk A'!C31</f>
        <v>------</v>
      </c>
      <c r="C9" s="60" t="s">
        <v>10</v>
      </c>
      <c r="D9" s="12" t="str">
        <f>' pavouk A'!C33</f>
        <v>Solfronková Ema</v>
      </c>
      <c r="E9" s="43"/>
      <c r="F9" s="44"/>
      <c r="G9" s="44"/>
      <c r="H9" s="44"/>
      <c r="I9" s="61"/>
      <c r="J9" s="62">
        <f t="shared" si="0"/>
        <v>0</v>
      </c>
      <c r="K9" s="29" t="s">
        <v>7</v>
      </c>
      <c r="L9" s="27">
        <v>3</v>
      </c>
      <c r="N9" s="295" t="s">
        <v>70</v>
      </c>
      <c r="O9" s="295"/>
      <c r="P9" s="295"/>
      <c r="Q9" s="295"/>
      <c r="R9" s="294"/>
      <c r="S9" s="294"/>
      <c r="T9" s="294"/>
      <c r="U9" s="294"/>
      <c r="V9" s="294"/>
      <c r="W9" s="294"/>
      <c r="X9" s="294"/>
      <c r="Y9" s="294"/>
    </row>
    <row r="10" spans="1:25" ht="13.5" thickBot="1" x14ac:dyDescent="0.35">
      <c r="N10" s="100">
        <v>1</v>
      </c>
      <c r="O10" s="101" t="str">
        <f>' pavouk A'!F10</f>
        <v>Straková Adéla</v>
      </c>
      <c r="P10" s="102" t="s">
        <v>10</v>
      </c>
      <c r="Q10" s="103" t="str">
        <f>' pavouk A'!F26</f>
        <v>Kmenta Josef</v>
      </c>
      <c r="R10" s="104" t="s">
        <v>219</v>
      </c>
      <c r="S10" s="105" t="s">
        <v>226</v>
      </c>
      <c r="T10" s="105" t="s">
        <v>233</v>
      </c>
      <c r="U10" s="105"/>
      <c r="V10" s="106"/>
      <c r="W10" s="107">
        <f>IF(AND(LEN(R10)&gt;0,MID(R10,1,1)&lt;&gt;"-"),"1","0")+IF(AND(LEN(S10)&gt;0,MID(S10,1,1)&lt;&gt;"-"),"1","0")+IF(AND(LEN(T10)&gt;0,MID(T10,1,1)&lt;&gt;"-"),"1","0")+IF(AND(LEN(U10)&gt;0,MID(U10,1,1)&lt;&gt;"-"),"1","0")+IF(AND(LEN(V10)&gt;0,MID(V10,1,1)&lt;&gt;"-"),"1","0")</f>
        <v>3</v>
      </c>
      <c r="X10" s="108" t="s">
        <v>7</v>
      </c>
      <c r="Y10" s="109">
        <f>IF(AND(LEN(R10)&gt;0,MID(R10,1,1)="-"),"1","0")+IF(AND(LEN(S10)&gt;0,MID(S10,1,1)="-"),"1","0")+IF(AND(LEN(T10)&gt;0,MID(T10,1,1)="-"),"1","0")+IF(AND(LEN(U10)&gt;0,MID(U10,1,1)="-"),"1","0")+IF(AND(LEN(V10)&gt;0,MID(V10,1,1)="-"),"1","0")</f>
        <v>0</v>
      </c>
    </row>
  </sheetData>
  <mergeCells count="4">
    <mergeCell ref="A1:L1"/>
    <mergeCell ref="N1:Y1"/>
    <mergeCell ref="N6:Y6"/>
    <mergeCell ref="N9:Y9"/>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A28" sqref="A28:A29"/>
    </sheetView>
  </sheetViews>
  <sheetFormatPr defaultRowHeight="13" x14ac:dyDescent="0.3"/>
  <cols>
    <col min="1" max="1" width="3.1796875" style="2" customWidth="1"/>
    <col min="2" max="2" width="3.54296875" style="2" customWidth="1"/>
    <col min="3" max="3" width="18.7265625" style="2" customWidth="1"/>
    <col min="4" max="7" width="18.7265625" style="3" customWidth="1"/>
    <col min="8" max="8" width="16.453125" customWidth="1"/>
  </cols>
  <sheetData>
    <row r="1" spans="1:8" ht="31" customHeight="1" x14ac:dyDescent="0.25">
      <c r="A1" s="117"/>
      <c r="B1" s="253" t="e">
        <f ca="1">_xlfn.TEXTJOIN("-",,seznam!B2,"útěcha turnaj A")</f>
        <v>#NAME?</v>
      </c>
      <c r="C1" s="253"/>
      <c r="D1" s="253"/>
      <c r="E1" s="253"/>
      <c r="F1" s="253"/>
      <c r="G1" s="253"/>
    </row>
    <row r="2" spans="1:8" ht="12" customHeight="1" x14ac:dyDescent="0.3">
      <c r="A2" s="288">
        <v>8</v>
      </c>
      <c r="B2" s="291">
        <v>1</v>
      </c>
      <c r="C2" s="74" t="str">
        <f>IF(A2&gt;0,VLOOKUP(A2,seznam!$A$5:$C$132,3),"------")</f>
        <v>KST FOSFA LVA</v>
      </c>
      <c r="D2" s="75"/>
      <c r="E2" s="75"/>
      <c r="F2" s="292" t="str">
        <f>'1.st A+B'!Y2</f>
        <v>Ráječko 23.03.2025</v>
      </c>
      <c r="G2" s="293"/>
    </row>
    <row r="3" spans="1:8" ht="12" customHeight="1" x14ac:dyDescent="0.3">
      <c r="A3" s="289"/>
      <c r="B3" s="234"/>
      <c r="C3" s="92" t="str">
        <f>IF(A2&gt;0,VLOOKUP(A2,seznam!$A$5:$C$132,2),"------")</f>
        <v>Omelka Marek</v>
      </c>
      <c r="D3" s="75"/>
      <c r="E3" s="75"/>
      <c r="F3" s="293"/>
      <c r="G3" s="293"/>
      <c r="H3" t="str">
        <f>IF(LEN('zap_útěcha A'!E2)&gt;0,IF('zap_útěcha A'!J2&gt;'zap_útěcha A'!L2,CONCATENATE('zap_útěcha A'!J2,":",'zap_útěcha A'!L2,"   (",'zap_útěcha A'!E2,";",'zap_útěcha A'!F2,";",'zap_útěcha A'!G2,";",'zap_útěcha A'!H2,";",'zap_útěcha A'!I2,")"),IF('zap_útěcha A'!J2&lt;'zap_útěcha A'!L2,CONCATENATE('zap_útěcha A'!L2,":",'zap_útěcha A'!J2,"   (",IF('zap_útěcha A'!E2="0","-0",-'zap_útěcha A'!E2),";",IF('zap_útěcha A'!F2="0","-0",-'zap_útěcha A'!F2),";",IF('zap_útěcha A'!G2="0","-0",-'zap_útěcha A'!G2),";",IF('zap_útěcha A'!H2="0","-0",IF(LEN('zap_útěcha A'!H2)&gt;0,-'zap_útěcha A'!H2,'zap_útěcha A'!H2)),";",IF(LEN('zap_útěcha A'!I2)&gt;0,-'zap_útěcha A'!I2,'zap_útěcha A'!I2),")")," ")),IF(OR('zap_útěcha A'!B2="------",'zap_útěcha A'!D2="------",'zap_útěcha A'!J2='zap_útěcha A'!L2)," ","wo "))</f>
        <v xml:space="preserve"> </v>
      </c>
    </row>
    <row r="4" spans="1:8" ht="12" customHeight="1" x14ac:dyDescent="0.3">
      <c r="A4" s="288"/>
      <c r="B4" s="290">
        <v>2</v>
      </c>
      <c r="C4" s="76" t="str">
        <f>IF(A4&gt;0,VLOOKUP(A4,seznam!$A$5:$C$132,3),"------")</f>
        <v>------</v>
      </c>
      <c r="D4" s="77" t="str">
        <f>IF('zap_útěcha A'!J2&gt;'zap_útěcha A'!L2,'zap_útěcha A'!B2,IF('zap_útěcha A'!J2&lt;'zap_útěcha A'!L2,'zap_útěcha A'!D2," "))</f>
        <v>Omelka Marek</v>
      </c>
      <c r="E4" s="75"/>
      <c r="F4" s="75"/>
      <c r="G4" s="75"/>
    </row>
    <row r="5" spans="1:8" ht="12" customHeight="1" x14ac:dyDescent="0.3">
      <c r="A5" s="289"/>
      <c r="B5" s="290"/>
      <c r="C5" s="93" t="str">
        <f>IF(A4&gt;0,VLOOKUP(A4,seznam!$A$5:$C$132,2),"------")</f>
        <v>------</v>
      </c>
      <c r="D5" s="75" t="str">
        <f>IF('zap_útěcha A'!J2&gt;'zap_útěcha A'!L2,CONCATENATE('zap_útěcha A'!J2,":",'zap_útěcha A'!L2,"   (",'zap_útěcha A'!E2,";",'zap_útěcha A'!F2,";",'zap_útěcha A'!G2,";",'zap_útěcha A'!H2,";",'zap_útěcha A'!I2,")"),IF('zap_útěcha A'!J2&lt;'zap_útěcha A'!L2,CONCATENATE('zap_útěcha A'!L2,":",'zap_útěcha A'!J2,"   (",IF('zap_útěcha A'!E2="0","-0",-'zap_útěcha A'!E2),";",IF('zap_útěcha A'!F2="0","-0",-'zap_útěcha A'!F2),";",IF('zap_útěcha A'!G2="0","-0",-'zap_útěcha A'!G2),";",IF('zap_útěcha A'!H2="0","-0",IF(LEN('zap_útěcha A'!H2)&gt;0,-'zap_útěcha A'!H2,'zap_útěcha A'!H2)),";",IF(LEN('zap_útěcha A'!I2)&gt;0,-'zap_útěcha A'!I2,'zap_útěcha A'!I2),")")," "))</f>
        <v>3:0   (;;;;)</v>
      </c>
      <c r="E5" s="78"/>
      <c r="F5" s="75"/>
      <c r="G5" s="75"/>
    </row>
    <row r="6" spans="1:8" ht="12" customHeight="1" x14ac:dyDescent="0.3">
      <c r="A6" s="288">
        <v>19</v>
      </c>
      <c r="B6" s="290">
        <v>3</v>
      </c>
      <c r="C6" s="74" t="str">
        <f>IF(A6&gt;0,VLOOKUP(A6,seznam!$A$5:$C$132,3),"------")</f>
        <v>KST FOSFA LVA</v>
      </c>
      <c r="D6" s="75"/>
      <c r="E6" s="79" t="str">
        <f>IF('zap_útěcha A'!W2&gt;'zap_útěcha A'!Y2,'zap_útěcha A'!O2,IF('zap_útěcha A'!W2&lt;'zap_útěcha A'!Y2,'zap_útěcha A'!Q2," "))</f>
        <v>Omelka Marek</v>
      </c>
      <c r="F6" s="75"/>
      <c r="G6" s="75"/>
    </row>
    <row r="7" spans="1:8" ht="12" customHeight="1" x14ac:dyDescent="0.3">
      <c r="A7" s="289"/>
      <c r="B7" s="290"/>
      <c r="C7" s="92" t="str">
        <f>IF(A6&gt;0,VLOOKUP(A6,seznam!$A$5:$C$132,2),"------")</f>
        <v>Vranka Zachariáš</v>
      </c>
      <c r="D7" s="75"/>
      <c r="E7" s="78" t="str">
        <f>IF('zap_útěcha A'!W2&gt;'zap_útěcha A'!Y2,CONCATENATE('zap_útěcha A'!W2,":",'zap_útěcha A'!Y2,"   (",'zap_útěcha A'!R2,";",'zap_útěcha A'!S2,";",'zap_útěcha A'!T2,";",'zap_útěcha A'!U2,";",'zap_útěcha A'!V2,")"),IF('zap_útěcha A'!W2&lt;'zap_útěcha A'!Y2,CONCATENATE('zap_útěcha A'!Y2,":",'zap_útěcha A'!W2,"   (",IF('zap_útěcha A'!R2="0","-0",-'zap_útěcha A'!R2),";",IF('zap_útěcha A'!S2="0","-0",-'zap_útěcha A'!S2),";",IF('zap_útěcha A'!T2="0","-0",-'zap_útěcha A'!T2),";",IF('zap_útěcha A'!U2="0","-0",IF(LEN('zap_útěcha A'!U2)&gt;0,-'zap_útěcha A'!U2,'zap_útěcha A'!U2)),";",IF(LEN('zap_útěcha A'!V2)&gt;0,-'zap_útěcha A'!V2,'zap_útěcha A'!V2),")")," "))</f>
        <v>3:1   (-3;6;6;6;)</v>
      </c>
      <c r="F7" s="78"/>
      <c r="G7" s="75"/>
    </row>
    <row r="8" spans="1:8" ht="12" customHeight="1" x14ac:dyDescent="0.3">
      <c r="A8" s="288">
        <v>20</v>
      </c>
      <c r="B8" s="290">
        <v>4</v>
      </c>
      <c r="C8" s="76" t="str">
        <f>IF(A8&gt;0,VLOOKUP(A8,seznam!$A$5:$C$132,3),"------")</f>
        <v>KST Blansko</v>
      </c>
      <c r="D8" s="77" t="str">
        <f>IF('zap_útěcha A'!J3&gt;'zap_útěcha A'!L3,'zap_útěcha A'!B3,IF('zap_útěcha A'!J3&lt;'zap_útěcha A'!L3,'zap_útěcha A'!D3," "))</f>
        <v>Krupková Klaudie</v>
      </c>
      <c r="E8" s="78"/>
      <c r="F8" s="78"/>
      <c r="G8" s="75"/>
    </row>
    <row r="9" spans="1:8" ht="12" customHeight="1" x14ac:dyDescent="0.3">
      <c r="A9" s="289"/>
      <c r="B9" s="290"/>
      <c r="C9" s="93" t="str">
        <f>IF(A8&gt;0,VLOOKUP(A8,seznam!$A$5:$C$132,2),"------")</f>
        <v>Krupková Klaudie</v>
      </c>
      <c r="D9" s="75" t="str">
        <f>IF('zap_útěcha A'!J3&gt;'zap_útěcha A'!L3,CONCATENATE('zap_útěcha A'!J3,":",'zap_útěcha A'!L3,"   (",'zap_útěcha A'!E3,";",'zap_útěcha A'!F3,";",'zap_útěcha A'!G3,";",'zap_útěcha A'!H3,";",'zap_útěcha A'!I3,")"),IF('zap_útěcha A'!J3&lt;'zap_útěcha A'!L3,CONCATENATE('zap_útěcha A'!L3,":",'zap_útěcha A'!J3,"   (",IF('zap_útěcha A'!E3="0","-0",-'zap_útěcha A'!E3),";",IF('zap_útěcha A'!F3="0","-0",-'zap_útěcha A'!F3),";",IF('zap_útěcha A'!G3="0","-0",-'zap_útěcha A'!G3),";",IF('zap_útěcha A'!H3="0","-0",IF(LEN('zap_útěcha A'!H3)&gt;0,-'zap_útěcha A'!H3,'zap_útěcha A'!H3)),";",IF(LEN('zap_útěcha A'!I3)&gt;0,-'zap_útěcha A'!I3,'zap_útěcha A'!I3),")")," "))</f>
        <v>3:0   (4;8;4;;)</v>
      </c>
      <c r="E9" s="75"/>
      <c r="F9" s="78"/>
      <c r="G9" s="75"/>
    </row>
    <row r="10" spans="1:8" ht="12" customHeight="1" x14ac:dyDescent="0.3">
      <c r="A10" s="288">
        <v>17</v>
      </c>
      <c r="B10" s="290">
        <v>5</v>
      </c>
      <c r="C10" s="74" t="str">
        <f>IF(A10&gt;0,VLOOKUP(A10,seznam!$A$5:$C$132,3),"------")</f>
        <v>STK Zbraslavec</v>
      </c>
      <c r="D10" s="75"/>
      <c r="E10" s="75"/>
      <c r="F10" s="79" t="str">
        <f>IF('zap_útěcha A'!W7&gt;'zap_útěcha A'!Y7,'zap_útěcha A'!O7,IF('zap_útěcha A'!W7&lt;'zap_útěcha A'!Y7,'zap_útěcha A'!Q7," "))</f>
        <v>Omelka Marek</v>
      </c>
      <c r="G10" s="75"/>
    </row>
    <row r="11" spans="1:8" ht="12" customHeight="1" x14ac:dyDescent="0.3">
      <c r="A11" s="289"/>
      <c r="B11" s="290"/>
      <c r="C11" s="92" t="str">
        <f>IF(A10&gt;0,VLOOKUP(A10,seznam!$A$5:$C$132,2),"------")</f>
        <v>Křepelová Kamila</v>
      </c>
      <c r="D11" s="75"/>
      <c r="E11" s="75"/>
      <c r="F11" s="78" t="str">
        <f>IF('zap_útěcha A'!W7&gt;'zap_útěcha A'!Y7,CONCATENATE('zap_útěcha A'!W7,":",'zap_útěcha A'!Y7,"   (",'zap_útěcha A'!R7,";",'zap_útěcha A'!S7,";",'zap_útěcha A'!T7,";",'zap_útěcha A'!U7,";",'zap_útěcha A'!V7,")"),IF('zap_útěcha A'!W7&lt;'zap_útěcha A'!Y7,CONCATENATE('zap_útěcha A'!Y7,":",'zap_útěcha A'!W7,"   (",IF('zap_útěcha A'!R7="0","-0",-'zap_útěcha A'!R7),";",IF('zap_útěcha A'!S7="0","-0",-'zap_útěcha A'!S7),";",IF('zap_útěcha A'!T7="0","-0",-'zap_útěcha A'!T7),";",IF('zap_útěcha A'!U7="0","-0",IF(LEN('zap_útěcha A'!U7)&gt;0,-'zap_útěcha A'!U7,'zap_útěcha A'!U7)),";",IF(LEN('zap_útěcha A'!V7)&gt;0,-'zap_útěcha A'!V7,'zap_útěcha A'!V7),")")," "))</f>
        <v>3:0   (4;4;4;;)</v>
      </c>
      <c r="G11" s="78"/>
    </row>
    <row r="12" spans="1:8" ht="12" customHeight="1" x14ac:dyDescent="0.3">
      <c r="A12" s="288">
        <v>14</v>
      </c>
      <c r="B12" s="290">
        <v>6</v>
      </c>
      <c r="C12" s="76" t="str">
        <f>IF(A12&gt;0,VLOOKUP(A12,seznam!$A$5:$C$132,3),"------")</f>
        <v>Sokol Vracov</v>
      </c>
      <c r="D12" s="77" t="str">
        <f>IF('zap_útěcha A'!J4&gt;'zap_útěcha A'!L4,'zap_útěcha A'!B4,IF('zap_útěcha A'!J4&lt;'zap_útěcha A'!L4,'zap_útěcha A'!D4," "))</f>
        <v>Novák Šimon</v>
      </c>
      <c r="E12" s="75"/>
      <c r="F12" s="78"/>
      <c r="G12" s="78"/>
    </row>
    <row r="13" spans="1:8" ht="12" customHeight="1" x14ac:dyDescent="0.3">
      <c r="A13" s="289"/>
      <c r="B13" s="290"/>
      <c r="C13" s="93" t="str">
        <f>IF(A12&gt;0,VLOOKUP(A12,seznam!$A$5:$C$132,2),"------")</f>
        <v>Novák Šimon</v>
      </c>
      <c r="D13" s="75" t="str">
        <f>IF('zap_útěcha A'!J4&gt;'zap_útěcha A'!L4,CONCATENATE('zap_útěcha A'!J4,":",'zap_útěcha A'!L4,"   (",'zap_útěcha A'!E4,";",'zap_útěcha A'!F4,";",'zap_útěcha A'!G4,";",'zap_útěcha A'!H4,";",'zap_útěcha A'!I4,")"),IF('zap_útěcha A'!J4&lt;'zap_útěcha A'!L4,CONCATENATE('zap_útěcha A'!L4,":",'zap_útěcha A'!J4,"   (",IF('zap_útěcha A'!E4="0","-0",-'zap_útěcha A'!E4),";",IF('zap_útěcha A'!F4="0","-0",-'zap_útěcha A'!F4),";",IF('zap_útěcha A'!G4="0","-0",-'zap_útěcha A'!G4),";",IF('zap_útěcha A'!H4="0","-0",IF(LEN('zap_útěcha A'!H4)&gt;0,-'zap_útěcha A'!H4,'zap_útěcha A'!H4)),";",IF(LEN('zap_útěcha A'!I4)&gt;0,-'zap_útěcha A'!I4,'zap_útěcha A'!I4),")")," "))</f>
        <v>3:1   (-8;8;9;6;)</v>
      </c>
      <c r="E13" s="78"/>
      <c r="F13" s="78"/>
      <c r="G13" s="78"/>
    </row>
    <row r="14" spans="1:8" ht="12" customHeight="1" x14ac:dyDescent="0.3">
      <c r="A14" s="288"/>
      <c r="B14" s="290">
        <v>7</v>
      </c>
      <c r="C14" s="74" t="str">
        <f>IF(A14&gt;0,VLOOKUP(A14,seznam!$A$5:$C$132,3),"------")</f>
        <v>------</v>
      </c>
      <c r="D14" s="75"/>
      <c r="E14" s="79" t="str">
        <f>IF('zap_útěcha A'!W3&gt;'zap_útěcha A'!Y3,'zap_útěcha A'!O3,IF('zap_útěcha A'!W3&lt;'zap_útěcha A'!Y3,'zap_útěcha A'!Q3," "))</f>
        <v>Maradová Eliška</v>
      </c>
      <c r="F14" s="78"/>
      <c r="G14" s="78"/>
    </row>
    <row r="15" spans="1:8" ht="12" customHeight="1" x14ac:dyDescent="0.3">
      <c r="A15" s="289"/>
      <c r="B15" s="290"/>
      <c r="C15" s="92" t="str">
        <f>IF(A14&gt;0,VLOOKUP(A14,seznam!$A$5:$C$132,2),"------")</f>
        <v>------</v>
      </c>
      <c r="D15" s="75"/>
      <c r="E15" s="78" t="str">
        <f>IF('zap_útěcha A'!W3&gt;'zap_útěcha A'!Y3,CONCATENATE('zap_útěcha A'!W3,":",'zap_útěcha A'!Y3,"   (",'zap_útěcha A'!R3,";",'zap_útěcha A'!S3,";",'zap_útěcha A'!T3,";",'zap_útěcha A'!U3,";",'zap_útěcha A'!V3,")"),IF('zap_útěcha A'!W3&lt;'zap_útěcha A'!Y3,CONCATENATE('zap_útěcha A'!Y3,":",'zap_útěcha A'!W3,"   (",IF('zap_útěcha A'!R3="0","-0",-'zap_útěcha A'!R3),";",IF('zap_útěcha A'!S3="0","-0",-'zap_útěcha A'!S3),";",IF('zap_útěcha A'!T3="0","-0",-'zap_útěcha A'!T3),";",IF('zap_útěcha A'!U3="0","-0",IF(LEN('zap_útěcha A'!U3)&gt;0,-'zap_útěcha A'!U3,'zap_útěcha A'!U3)),";",IF(LEN('zap_útěcha A'!V3)&gt;0,-'zap_útěcha A'!V3,'zap_útěcha A'!V3),")")," "))</f>
        <v>3:1   (2;9;-9;9;)</v>
      </c>
      <c r="F15" s="75"/>
      <c r="G15" s="78"/>
    </row>
    <row r="16" spans="1:8" ht="12" customHeight="1" x14ac:dyDescent="0.3">
      <c r="A16" s="288">
        <v>16</v>
      </c>
      <c r="B16" s="290">
        <v>8</v>
      </c>
      <c r="C16" s="76" t="str">
        <f>IF(A16&gt;0,VLOOKUP(A16,seznam!$A$5:$C$132,3),"------")</f>
        <v>MS Brno</v>
      </c>
      <c r="D16" s="77" t="str">
        <f>IF('zap_útěcha A'!J5&gt;'zap_útěcha A'!L5,'zap_útěcha A'!B5,IF('zap_útěcha A'!J5&lt;'zap_útěcha A'!L5,'zap_útěcha A'!D5," "))</f>
        <v>Maradová Eliška</v>
      </c>
      <c r="E16" s="78"/>
      <c r="F16" s="75"/>
      <c r="G16" s="78"/>
    </row>
    <row r="17" spans="1:7" ht="12" customHeight="1" x14ac:dyDescent="0.3">
      <c r="A17" s="289"/>
      <c r="B17" s="290"/>
      <c r="C17" s="93" t="str">
        <f>IF(A16&gt;0,VLOOKUP(A16,seznam!$A$5:$C$132,2),"------")</f>
        <v>Maradová Eliška</v>
      </c>
      <c r="D17" s="75" t="str">
        <f>IF('zap_útěcha A'!J5&gt;'zap_útěcha A'!L5,CONCATENATE('zap_útěcha A'!J5,":",'zap_útěcha A'!L5,"   (",'zap_útěcha A'!E5,";",'zap_útěcha A'!F5,";",'zap_útěcha A'!G5,";",'zap_útěcha A'!H5,";",'zap_útěcha A'!I5,")"),IF('zap_útěcha A'!J5&lt;'zap_útěcha A'!L5,CONCATENATE('zap_útěcha A'!L5,":",'zap_útěcha A'!J5,"   (",IF('zap_útěcha A'!E5="0","-0",-'zap_útěcha A'!E5),";",IF('zap_útěcha A'!F5="0","-0",-'zap_útěcha A'!F5),";",IF('zap_útěcha A'!G5="0","-0",-'zap_útěcha A'!G5),";",IF('zap_útěcha A'!H5="0","-0",IF(LEN('zap_útěcha A'!H5)&gt;0,-'zap_útěcha A'!H5,'zap_útěcha A'!H5)),";",IF(LEN('zap_útěcha A'!I5)&gt;0,-'zap_útěcha A'!I5,'zap_útěcha A'!I5),")")," "))</f>
        <v>3:0   (0;0;0;;)</v>
      </c>
      <c r="E17" s="75"/>
      <c r="F17" s="75"/>
      <c r="G17" s="78"/>
    </row>
    <row r="18" spans="1:7" ht="12" customHeight="1" x14ac:dyDescent="0.3">
      <c r="A18" s="288">
        <v>13</v>
      </c>
      <c r="B18" s="290">
        <v>9</v>
      </c>
      <c r="C18" s="74" t="str">
        <f>IF(A18&gt;0,VLOOKUP(A18,seznam!$A$5:$C$132,3),"------")</f>
        <v>SKST Hodonín</v>
      </c>
      <c r="D18" s="75"/>
      <c r="E18" s="75"/>
      <c r="F18" s="75"/>
      <c r="G18" s="79" t="str">
        <f>IF('zap_útěcha A'!W10&gt;'zap_útěcha A'!Y10,'zap_útěcha A'!O10,IF('zap_útěcha A'!W10&lt;'zap_útěcha A'!Y10,'zap_útěcha A'!Q10," "))</f>
        <v>Omelka Marek</v>
      </c>
    </row>
    <row r="19" spans="1:7" ht="12" customHeight="1" x14ac:dyDescent="0.3">
      <c r="A19" s="289"/>
      <c r="B19" s="290"/>
      <c r="C19" s="92" t="str">
        <f>IF(A18&gt;0,VLOOKUP(A18,seznam!$A$5:$C$132,2),"------")</f>
        <v>Hasoňová Jana</v>
      </c>
      <c r="D19" s="75"/>
      <c r="E19" s="75"/>
      <c r="F19" s="82"/>
      <c r="G19" s="78" t="str">
        <f>IF('zap_útěcha A'!W10&gt;'zap_útěcha A'!Y10,CONCATENATE('zap_útěcha A'!W10,":",'zap_útěcha A'!Y10,"   (",'zap_útěcha A'!R10,";",'zap_útěcha A'!S10,";",'zap_útěcha A'!T10,";",'zap_útěcha A'!U10,";",'zap_útěcha A'!V10,")"),IF('zap_útěcha A'!W10&lt;'zap_útěcha A'!Y10,CONCATENATE('zap_útěcha A'!Y10,":",'zap_útěcha A'!W10,"   (",IF('zap_útěcha A'!R10="0","-0",-'zap_útěcha A'!R10),";",IF('zap_útěcha A'!S10="0","-0",-'zap_útěcha A'!S10),";",IF('zap_útěcha A'!T10="0","-0",-'zap_útěcha A'!T10),";",IF('zap_útěcha A'!U10="0","-0",IF(LEN('zap_útěcha A'!U10)&gt;0,-'zap_útěcha A'!U10,'zap_útěcha A'!U10)),";",IF(LEN('zap_útěcha A'!V10)&gt;0,-'zap_útěcha A'!V10,'zap_útěcha A'!V10),")")," "))</f>
        <v>3:0   (9;9;6;;)</v>
      </c>
    </row>
    <row r="20" spans="1:7" ht="12" customHeight="1" x14ac:dyDescent="0.3">
      <c r="A20" s="288"/>
      <c r="B20" s="290">
        <v>10</v>
      </c>
      <c r="C20" s="76" t="str">
        <f>IF(A20&gt;0,VLOOKUP(A20,seznam!$A$5:$C$132,3),"------")</f>
        <v>------</v>
      </c>
      <c r="D20" s="77" t="str">
        <f>IF('zap_útěcha A'!J6&gt;'zap_útěcha A'!L6,'zap_útěcha A'!B6,IF('zap_útěcha A'!J6&lt;'zap_útěcha A'!L6,'zap_útěcha A'!D6," "))</f>
        <v>Hasoňová Jana</v>
      </c>
      <c r="E20" s="75"/>
      <c r="F20" s="82"/>
      <c r="G20"/>
    </row>
    <row r="21" spans="1:7" ht="12" customHeight="1" x14ac:dyDescent="0.3">
      <c r="A21" s="289"/>
      <c r="B21" s="290"/>
      <c r="C21" s="93" t="str">
        <f>IF(A20&gt;0,VLOOKUP(A20,seznam!$A$5:$C$132,2),"------")</f>
        <v>------</v>
      </c>
      <c r="D21" s="75" t="str">
        <f>IF('zap_útěcha A'!J6&gt;'zap_útěcha A'!L6,CONCATENATE('zap_útěcha A'!J6,":",'zap_útěcha A'!L6,"   (",'zap_útěcha A'!E6,";",'zap_útěcha A'!F6,";",'zap_útěcha A'!G6,";",'zap_útěcha A'!H6,";",'zap_útěcha A'!I6,")"),IF('zap_útěcha A'!J6&lt;'zap_útěcha A'!L6,CONCATENATE('zap_útěcha A'!L6,":",'zap_útěcha A'!J6,"   (",IF('zap_útěcha A'!E6="0","-0",-'zap_útěcha A'!E6),";",IF('zap_útěcha A'!F6="0","-0",-'zap_útěcha A'!F6),";",IF('zap_útěcha A'!G6="0","-0",-'zap_útěcha A'!G6),";",IF('zap_útěcha A'!H6="0","-0",IF(LEN('zap_útěcha A'!H6)&gt;0,-'zap_útěcha A'!H6,'zap_útěcha A'!H6)),";",IF(LEN('zap_útěcha A'!I6)&gt;0,-'zap_útěcha A'!I6,'zap_útěcha A'!I6),")")," "))</f>
        <v>3:0   (;;;;)</v>
      </c>
      <c r="E21" s="78"/>
      <c r="F21" s="82"/>
      <c r="G21"/>
    </row>
    <row r="22" spans="1:7" ht="12" customHeight="1" x14ac:dyDescent="0.3">
      <c r="A22" s="288">
        <v>24</v>
      </c>
      <c r="B22" s="290">
        <v>11</v>
      </c>
      <c r="C22" s="74" t="str">
        <f>IF(A22&gt;0,VLOOKUP(A22,seznam!$A$5:$C$132,3),"------")</f>
        <v>KST FOSFA LVA</v>
      </c>
      <c r="D22" s="75"/>
      <c r="E22" s="79" t="str">
        <f>IF('zap_útěcha A'!W4&gt;'zap_útěcha A'!Y4,'zap_útěcha A'!O4,IF('zap_útěcha A'!W4&lt;'zap_útěcha A'!Y4,'zap_útěcha A'!Q4," "))</f>
        <v>Hasoňová Jana</v>
      </c>
      <c r="F22" s="82"/>
      <c r="G22"/>
    </row>
    <row r="23" spans="1:7" ht="12" customHeight="1" x14ac:dyDescent="0.3">
      <c r="A23" s="289"/>
      <c r="B23" s="290"/>
      <c r="C23" s="92" t="str">
        <f>IF(A22&gt;0,VLOOKUP(A22,seznam!$A$5:$C$132,2),"------")</f>
        <v>Hlávka Jakub</v>
      </c>
      <c r="D23" s="75"/>
      <c r="E23" s="78" t="str">
        <f>IF('zap_útěcha A'!W4&gt;'zap_útěcha A'!Y4,CONCATENATE('zap_útěcha A'!W4,":",'zap_útěcha A'!Y4,"   (",'zap_útěcha A'!R4,";",'zap_útěcha A'!S4,";",'zap_útěcha A'!T4,";",'zap_útěcha A'!U4,";",'zap_útěcha A'!V4,")"),IF('zap_útěcha A'!W4&lt;'zap_útěcha A'!Y4,CONCATENATE('zap_útěcha A'!Y4,":",'zap_útěcha A'!W4,"   (",IF('zap_útěcha A'!R4="0","-0",-'zap_útěcha A'!R4),";",IF('zap_útěcha A'!S4="0","-0",-'zap_útěcha A'!S4),";",IF('zap_útěcha A'!T4="0","-0",-'zap_útěcha A'!T4),";",IF('zap_útěcha A'!U4="0","-0",IF(LEN('zap_útěcha A'!U4)&gt;0,-'zap_útěcha A'!U4,'zap_útěcha A'!U4)),";",IF(LEN('zap_útěcha A'!V4)&gt;0,-'zap_útěcha A'!V4,'zap_útěcha A'!V4),")")," "))</f>
        <v>3:0   (2;7;7;;)</v>
      </c>
      <c r="F23" s="81"/>
      <c r="G23"/>
    </row>
    <row r="24" spans="1:7" ht="12" customHeight="1" x14ac:dyDescent="0.3">
      <c r="A24" s="288">
        <v>23</v>
      </c>
      <c r="B24" s="290">
        <v>12</v>
      </c>
      <c r="C24" s="76" t="str">
        <f>IF(A24&gt;0,VLOOKUP(A24,seznam!$A$5:$C$132,3),"------")</f>
        <v>MK Řeznovice</v>
      </c>
      <c r="D24" s="77" t="str">
        <f>IF('zap_útěcha A'!J7&gt;'zap_útěcha A'!L7,'zap_útěcha A'!B7,IF('zap_útěcha A'!J7&lt;'zap_útěcha A'!L7,'zap_útěcha A'!D7," "))</f>
        <v>Těšík Radek</v>
      </c>
      <c r="E24" s="78"/>
      <c r="F24" s="81"/>
      <c r="G24"/>
    </row>
    <row r="25" spans="1:7" ht="12" customHeight="1" x14ac:dyDescent="0.3">
      <c r="A25" s="289"/>
      <c r="B25" s="290"/>
      <c r="C25" s="93" t="str">
        <f>IF(A24&gt;0,VLOOKUP(A24,seznam!$A$5:$C$132,2),"------")</f>
        <v>Těšík Radek</v>
      </c>
      <c r="D25" s="75" t="str">
        <f>IF('zap_útěcha A'!J7&gt;'zap_útěcha A'!L7,CONCATENATE('zap_útěcha A'!J7,":",'zap_útěcha A'!L7,"   (",'zap_útěcha A'!E7,";",'zap_útěcha A'!F7,";",'zap_útěcha A'!G7,";",'zap_útěcha A'!H7,";",'zap_útěcha A'!I7,")"),IF('zap_útěcha A'!J7&lt;'zap_útěcha A'!L7,CONCATENATE('zap_útěcha A'!L7,":",'zap_útěcha A'!J7,"   (",IF('zap_útěcha A'!E7="0","-0",-'zap_útěcha A'!E7),";",IF('zap_útěcha A'!F7="0","-0",-'zap_útěcha A'!F7),";",IF('zap_útěcha A'!G7="0","-0",-'zap_útěcha A'!G7),";",IF('zap_útěcha A'!H7="0","-0",IF(LEN('zap_útěcha A'!H7)&gt;0,-'zap_útěcha A'!H7,'zap_útěcha A'!H7)),";",IF(LEN('zap_útěcha A'!I7)&gt;0,-'zap_útěcha A'!I7,'zap_útěcha A'!I7),")")," "))</f>
        <v>3:1   (-7;11;9;8;)</v>
      </c>
      <c r="E25" s="75"/>
      <c r="F25" s="81"/>
      <c r="G25"/>
    </row>
    <row r="26" spans="1:7" ht="12" customHeight="1" x14ac:dyDescent="0.3">
      <c r="A26" s="288">
        <v>22</v>
      </c>
      <c r="B26" s="290">
        <v>13</v>
      </c>
      <c r="C26" s="74" t="str">
        <f>IF(A26&gt;0,VLOOKUP(A26,seznam!$A$5:$C$132,3),"------")</f>
        <v>KST FOSFA LVA</v>
      </c>
      <c r="D26" s="75"/>
      <c r="E26" s="75"/>
      <c r="F26" s="84" t="str">
        <f>IF('zap_útěcha A'!W8&gt;'zap_útěcha A'!Y8,'zap_útěcha A'!O8,IF('zap_útěcha A'!W8&lt;'zap_útěcha A'!Y8,'zap_útěcha A'!Q8," "))</f>
        <v>Spěvák Šimon</v>
      </c>
      <c r="G26"/>
    </row>
    <row r="27" spans="1:7" ht="12" customHeight="1" x14ac:dyDescent="0.3">
      <c r="A27" s="289"/>
      <c r="B27" s="290"/>
      <c r="C27" s="92" t="str">
        <f>IF(A26&gt;0,VLOOKUP(A26,seznam!$A$5:$C$132,2),"------")</f>
        <v>Stavinohová Tereza</v>
      </c>
      <c r="D27" s="75"/>
      <c r="E27" s="75"/>
      <c r="F27" s="78" t="str">
        <f>IF('zap_útěcha A'!W8&gt;'zap_útěcha A'!Y8,CONCATENATE('zap_útěcha A'!W8,":",'zap_útěcha A'!Y8,"   (",'zap_útěcha A'!R8,";",'zap_útěcha A'!S8,";",'zap_útěcha A'!T8,";",'zap_útěcha A'!U8,";",'zap_útěcha A'!V8,")"),IF('zap_útěcha A'!W8&lt;'zap_útěcha A'!Y8,CONCATENATE('zap_útěcha A'!Y8,":",'zap_útěcha A'!W8,"   (",IF('zap_útěcha A'!R8="0","-0",-'zap_útěcha A'!R8),";",IF('zap_útěcha A'!S8="0","-0",-'zap_útěcha A'!S8),";",IF('zap_útěcha A'!T8="0","-0",-'zap_útěcha A'!T8),";",IF('zap_útěcha A'!U8="0","-0",IF(LEN('zap_útěcha A'!U8)&gt;0,-'zap_útěcha A'!U8,'zap_útěcha A'!U8)),";",IF(LEN('zap_útěcha A'!V8)&gt;0,-'zap_útěcha A'!V8,'zap_útěcha A'!V8),")")," "))</f>
        <v>3:0   (8;10;8;;)</v>
      </c>
      <c r="G27"/>
    </row>
    <row r="28" spans="1:7" ht="12" customHeight="1" x14ac:dyDescent="0.3">
      <c r="A28" s="288">
        <v>21</v>
      </c>
      <c r="B28" s="290">
        <v>14</v>
      </c>
      <c r="C28" s="76" t="str">
        <f>IF(A28&gt;0,VLOOKUP(A28,seznam!$A$5:$C$132,3),"------")</f>
        <v>Sokol Vracov</v>
      </c>
      <c r="D28" s="77" t="str">
        <f>IF('zap_útěcha A'!J8&gt;'zap_útěcha A'!L8,'zap_útěcha A'!B8,IF('zap_útěcha A'!J8&lt;'zap_útěcha A'!L8,'zap_útěcha A'!D8," "))</f>
        <v>Trcala Dan</v>
      </c>
      <c r="E28" s="75"/>
      <c r="F28" s="78"/>
      <c r="G28"/>
    </row>
    <row r="29" spans="1:7" ht="12" customHeight="1" x14ac:dyDescent="0.3">
      <c r="A29" s="289"/>
      <c r="B29" s="290"/>
      <c r="C29" s="93" t="str">
        <f>IF(A28&gt;0,VLOOKUP(A28,seznam!$A$5:$C$132,2),"------")</f>
        <v>Trcala Dan</v>
      </c>
      <c r="D29" s="75" t="str">
        <f>IF('zap_útěcha A'!J8&gt;'zap_útěcha A'!L8,CONCATENATE('zap_útěcha A'!J8,":",'zap_útěcha A'!L8,"   (",'zap_útěcha A'!E8,";",'zap_útěcha A'!F8,";",'zap_útěcha A'!G8,";",'zap_útěcha A'!H8,";",'zap_útěcha A'!I8,")"),IF('zap_útěcha A'!J8&lt;'zap_útěcha A'!L8,CONCATENATE('zap_útěcha A'!L8,":",'zap_útěcha A'!J8,"   (",IF('zap_útěcha A'!E8="0","-0",-'zap_útěcha A'!E8),";",IF('zap_útěcha A'!F8="0","-0",-'zap_útěcha A'!F8),";",IF('zap_útěcha A'!G8="0","-0",-'zap_útěcha A'!G8),";",IF('zap_útěcha A'!H8="0","-0",IF(LEN('zap_útěcha A'!H8)&gt;0,-'zap_útěcha A'!H8,'zap_útěcha A'!H8)),";",IF(LEN('zap_útěcha A'!I8)&gt;0,-'zap_útěcha A'!I8,'zap_útěcha A'!I8),")")," "))</f>
        <v>3:0   (3;4;7;;)</v>
      </c>
      <c r="E29" s="78"/>
      <c r="F29" s="78"/>
      <c r="G29"/>
    </row>
    <row r="30" spans="1:7" ht="12" customHeight="1" x14ac:dyDescent="0.3">
      <c r="A30" s="288"/>
      <c r="B30" s="290">
        <v>15</v>
      </c>
      <c r="C30" s="74" t="str">
        <f>IF(A30&gt;0,VLOOKUP(A30,seznam!$A$5:$C$132,3),"------")</f>
        <v>------</v>
      </c>
      <c r="D30" s="75"/>
      <c r="E30" s="79" t="str">
        <f>IF('zap_útěcha A'!W5&gt;'zap_útěcha A'!Y5,'zap_útěcha A'!O5,IF('zap_útěcha A'!W5&lt;'zap_útěcha A'!Y5,'zap_útěcha A'!Q5," "))</f>
        <v>Spěvák Šimon</v>
      </c>
      <c r="F30" s="78"/>
      <c r="G30"/>
    </row>
    <row r="31" spans="1:7" ht="12" customHeight="1" x14ac:dyDescent="0.3">
      <c r="A31" s="289"/>
      <c r="B31" s="290"/>
      <c r="C31" s="92" t="str">
        <f>IF(A30&gt;0,VLOOKUP(A30,seznam!$A$5:$C$132,2),"------")</f>
        <v>------</v>
      </c>
      <c r="D31" s="75"/>
      <c r="E31" s="78" t="str">
        <f>IF('zap_útěcha A'!W5&gt;'zap_útěcha A'!Y5,CONCATENATE('zap_útěcha A'!W5,":",'zap_útěcha A'!Y5,"   (",'zap_útěcha A'!R5,";",'zap_útěcha A'!S5,";",'zap_útěcha A'!T5,";",'zap_útěcha A'!U5,";",'zap_útěcha A'!V5,")"),IF('zap_útěcha A'!W5&lt;'zap_útěcha A'!Y5,CONCATENATE('zap_útěcha A'!Y5,":",'zap_útěcha A'!W5,"   (",IF('zap_útěcha A'!R5="0","-0",-'zap_útěcha A'!R5),";",IF('zap_útěcha A'!S5="0","-0",-'zap_útěcha A'!S5),";",IF('zap_útěcha A'!T5="0","-0",-'zap_útěcha A'!T5),";",IF('zap_útěcha A'!U5="0","-0",IF(LEN('zap_útěcha A'!U5)&gt;0,-'zap_útěcha A'!U5,'zap_útěcha A'!U5)),";",IF(LEN('zap_útěcha A'!V5)&gt;0,-'zap_útěcha A'!V5,'zap_útěcha A'!V5),")")," "))</f>
        <v>3:0   (6;7;2;;)</v>
      </c>
      <c r="F31" s="75"/>
      <c r="G31"/>
    </row>
    <row r="32" spans="1:7" ht="12" customHeight="1" x14ac:dyDescent="0.3">
      <c r="A32" s="288">
        <v>12</v>
      </c>
      <c r="B32" s="290">
        <v>16</v>
      </c>
      <c r="C32" s="76" t="str">
        <f>IF(A32&gt;0,VLOOKUP(A32,seznam!$A$5:$C$132,3),"------")</f>
        <v>KST FOSFA LVA</v>
      </c>
      <c r="D32" s="77" t="str">
        <f>IF('zap_útěcha A'!J9&gt;'zap_útěcha A'!L9,'zap_útěcha A'!B9,IF('zap_útěcha A'!J9&lt;'zap_útěcha A'!L9,'zap_útěcha A'!D9," "))</f>
        <v>Spěvák Šimon</v>
      </c>
      <c r="E32" s="78"/>
      <c r="F32" s="75"/>
      <c r="G32"/>
    </row>
    <row r="33" spans="1:7" ht="12" customHeight="1" x14ac:dyDescent="0.3">
      <c r="A33" s="289"/>
      <c r="B33" s="290"/>
      <c r="C33" s="93" t="str">
        <f>IF(A32&gt;0,VLOOKUP(A32,seznam!$A$5:$C$132,2),"------")</f>
        <v>Spěvák Šimon</v>
      </c>
      <c r="D33" s="75" t="str">
        <f>IF('zap_útěcha A'!J9&gt;'zap_útěcha A'!L9,CONCATENATE('zap_útěcha A'!J9,":",'zap_útěcha A'!L9,"   (",'zap_útěcha A'!E9,";",'zap_útěcha A'!F9,";",'zap_útěcha A'!G9,";",'zap_útěcha A'!H9,";",'zap_útěcha A'!I9,")"),IF('zap_útěcha A'!J9&lt;'zap_útěcha A'!L9,CONCATENATE('zap_útěcha A'!L9,":",'zap_útěcha A'!J9,"   (",IF('zap_útěcha A'!E9="0","-0",-'zap_útěcha A'!E9),";",IF('zap_útěcha A'!F9="0","-0",-'zap_útěcha A'!F9),";",IF('zap_útěcha A'!G9="0","-0",-'zap_útěcha A'!G9),";",IF('zap_útěcha A'!H9="0","-0",IF(LEN('zap_útěcha A'!H9)&gt;0,-'zap_útěcha A'!H9,'zap_útěcha A'!H9)),";",IF(LEN('zap_útěcha A'!I9)&gt;0,-'zap_útěcha A'!I9,'zap_útěcha A'!I9),")")," "))</f>
        <v>3:0   (0;0;0;;)</v>
      </c>
      <c r="E33" s="75"/>
      <c r="F33" s="75"/>
      <c r="G33"/>
    </row>
  </sheetData>
  <mergeCells count="34">
    <mergeCell ref="A32:A33"/>
    <mergeCell ref="B32:B33"/>
    <mergeCell ref="F2:G3"/>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s>
  <pageMargins left="0.19685039370078741" right="0.19685039370078741" top="0"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workbookViewId="0">
      <selection activeCell="U10" sqref="U10"/>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 útěcha A'!C3</f>
        <v>Omelka Marek</v>
      </c>
      <c r="C2" s="52" t="s">
        <v>10</v>
      </c>
      <c r="D2" s="10" t="str">
        <f>' útěcha A'!C5</f>
        <v>------</v>
      </c>
      <c r="E2" s="40"/>
      <c r="F2" s="41"/>
      <c r="G2" s="41"/>
      <c r="H2" s="41"/>
      <c r="I2" s="57"/>
      <c r="J2" s="56">
        <v>3</v>
      </c>
      <c r="K2" s="23" t="s">
        <v>7</v>
      </c>
      <c r="L2" s="24">
        <f>IF(AND(LEN(E2)&gt;0,MID(E2,1,1)="-"),"1","0")+IF(AND(LEN(F2)&gt;0,MID(F2,1,1)="-"),"1","0")+IF(AND(LEN(G2)&gt;0,MID(G2,1,1)="-"),"1","0")+IF(AND(LEN(H2)&gt;0,MID(H2,1,1)="-"),"1","0")+IF(AND(LEN(I2)&gt;0,MID(I2,1,1)="-"),"1","0")</f>
        <v>0</v>
      </c>
      <c r="N2" s="50">
        <v>1</v>
      </c>
      <c r="O2" s="51" t="str">
        <f>' útěcha A'!D4</f>
        <v>Omelka Marek</v>
      </c>
      <c r="P2" s="52" t="s">
        <v>10</v>
      </c>
      <c r="Q2" s="10" t="str">
        <f>' útěcha A'!D8</f>
        <v>Krupková Klaudie</v>
      </c>
      <c r="R2" s="40" t="s">
        <v>228</v>
      </c>
      <c r="S2" s="41" t="s">
        <v>224</v>
      </c>
      <c r="T2" s="41" t="s">
        <v>224</v>
      </c>
      <c r="U2" s="41" t="s">
        <v>224</v>
      </c>
      <c r="V2" s="57"/>
      <c r="W2" s="55">
        <f>IF(AND(LEN(R2)&gt;0,MID(R2,1,1)&lt;&gt;"-"),"1","0")+IF(AND(LEN(S2)&gt;0,MID(S2,1,1)&lt;&gt;"-"),"1","0")+IF(AND(LEN(T2)&gt;0,MID(T2,1,1)&lt;&gt;"-"),"1","0")+IF(AND(LEN(U2)&gt;0,MID(U2,1,1)&lt;&gt;"-"),"1","0")+IF(AND(LEN(V2)&gt;0,MID(V2,1,1)&lt;&gt;"-"),"1","0")</f>
        <v>3</v>
      </c>
      <c r="X2" s="23" t="s">
        <v>7</v>
      </c>
      <c r="Y2" s="24">
        <f>IF(AND(LEN(R2)&gt;0,MID(R2,1,1)="-"),"1","0")+IF(AND(LEN(S2)&gt;0,MID(S2,1,1)="-"),"1","0")+IF(AND(LEN(T2)&gt;0,MID(T2,1,1)="-"),"1","0")+IF(AND(LEN(U2)&gt;0,MID(U2,1,1)="-"),"1","0")+IF(AND(LEN(V2)&gt;0,MID(V2,1,1)="-"),"1","0")</f>
        <v>1</v>
      </c>
    </row>
    <row r="3" spans="1:25" ht="13" x14ac:dyDescent="0.3">
      <c r="A3" s="53">
        <v>2</v>
      </c>
      <c r="B3" s="48" t="str">
        <f>' útěcha A'!C7</f>
        <v>Vranka Zachariáš</v>
      </c>
      <c r="C3" s="49" t="s">
        <v>10</v>
      </c>
      <c r="D3" s="11" t="str">
        <f>' útěcha A'!C9</f>
        <v>Krupková Klaudie</v>
      </c>
      <c r="E3" s="42" t="s">
        <v>235</v>
      </c>
      <c r="F3" s="39" t="s">
        <v>225</v>
      </c>
      <c r="G3" s="39" t="s">
        <v>235</v>
      </c>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3</v>
      </c>
      <c r="N3" s="53">
        <v>2</v>
      </c>
      <c r="O3" s="48" t="str">
        <f>' útěcha A'!D12</f>
        <v>Novák Šimon</v>
      </c>
      <c r="P3" s="49" t="s">
        <v>10</v>
      </c>
      <c r="Q3" s="48" t="str">
        <f>' útěcha A'!D16</f>
        <v>Maradová Eliška</v>
      </c>
      <c r="R3" s="42" t="s">
        <v>229</v>
      </c>
      <c r="S3" s="39" t="s">
        <v>232</v>
      </c>
      <c r="T3" s="39" t="s">
        <v>226</v>
      </c>
      <c r="U3" s="39" t="s">
        <v>232</v>
      </c>
      <c r="V3" s="58"/>
      <c r="W3" s="56">
        <f>IF(AND(LEN(R3)&gt;0,MID(R3,1,1)&lt;&gt;"-"),"1","0")+IF(AND(LEN(S3)&gt;0,MID(S3,1,1)&lt;&gt;"-"),"1","0")+IF(AND(LEN(T3)&gt;0,MID(T3,1,1)&lt;&gt;"-"),"1","0")+IF(AND(LEN(U3)&gt;0,MID(U3,1,1)&lt;&gt;"-"),"1","0")+IF(AND(LEN(V3)&gt;0,MID(V3,1,1)&lt;&gt;"-"),"1","0")</f>
        <v>1</v>
      </c>
      <c r="X3" s="26" t="s">
        <v>7</v>
      </c>
      <c r="Y3" s="27">
        <f>IF(AND(LEN(R3)&gt;0,MID(R3,1,1)="-"),"1","0")+IF(AND(LEN(S3)&gt;0,MID(S3,1,1)="-"),"1","0")+IF(AND(LEN(T3)&gt;0,MID(T3,1,1)="-"),"1","0")+IF(AND(LEN(U3)&gt;0,MID(U3,1,1)="-"),"1","0")+IF(AND(LEN(V3)&gt;0,MID(V3,1,1)="-"),"1","0")</f>
        <v>3</v>
      </c>
    </row>
    <row r="4" spans="1:25" ht="13" x14ac:dyDescent="0.3">
      <c r="A4" s="53">
        <v>3</v>
      </c>
      <c r="B4" s="48" t="str">
        <f>' útěcha A'!C11</f>
        <v>Křepelová Kamila</v>
      </c>
      <c r="C4" s="49" t="s">
        <v>10</v>
      </c>
      <c r="D4" s="11" t="str">
        <f>' útěcha A'!C13</f>
        <v>Novák Šimon</v>
      </c>
      <c r="E4" s="42" t="s">
        <v>233</v>
      </c>
      <c r="F4" s="39" t="s">
        <v>225</v>
      </c>
      <c r="G4" s="39" t="s">
        <v>232</v>
      </c>
      <c r="H4" s="39" t="s">
        <v>227</v>
      </c>
      <c r="I4" s="58"/>
      <c r="J4" s="56">
        <f t="shared" ref="J4:J9" si="0">IF(AND(LEN(E4)&gt;0,MID(E4,1,1)&lt;&gt;"-"),"1","0")+IF(AND(LEN(F4)&gt;0,MID(F4,1,1)&lt;&gt;"-"),"1","0")+IF(AND(LEN(G4)&gt;0,MID(G4,1,1)&lt;&gt;"-"),"1","0")+IF(AND(LEN(H4)&gt;0,MID(H4,1,1)&lt;&gt;"-"),"1","0")+IF(AND(LEN(I4)&gt;0,MID(I4,1,1)&lt;&gt;"-"),"1","0")</f>
        <v>1</v>
      </c>
      <c r="K4" s="26" t="s">
        <v>7</v>
      </c>
      <c r="L4" s="27">
        <f t="shared" ref="L4:L8" si="1">IF(AND(LEN(E4)&gt;0,MID(E4,1,1)="-"),"1","0")+IF(AND(LEN(F4)&gt;0,MID(F4,1,1)="-"),"1","0")+IF(AND(LEN(G4)&gt;0,MID(G4,1,1)="-"),"1","0")+IF(AND(LEN(H4)&gt;0,MID(H4,1,1)="-"),"1","0")+IF(AND(LEN(I4)&gt;0,MID(I4,1,1)="-"),"1","0")</f>
        <v>3</v>
      </c>
      <c r="N4" s="53">
        <v>3</v>
      </c>
      <c r="O4" s="48" t="str">
        <f>' útěcha A'!D20</f>
        <v>Hasoňová Jana</v>
      </c>
      <c r="P4" s="49" t="s">
        <v>10</v>
      </c>
      <c r="Q4" s="11" t="str">
        <f>' útěcha A'!D24</f>
        <v>Těšík Radek</v>
      </c>
      <c r="R4" s="42" t="s">
        <v>221</v>
      </c>
      <c r="S4" s="39" t="s">
        <v>222</v>
      </c>
      <c r="T4" s="39" t="s">
        <v>222</v>
      </c>
      <c r="U4" s="39"/>
      <c r="V4" s="58"/>
      <c r="W4" s="56">
        <f t="shared" ref="W4:W5" si="2">IF(AND(LEN(R4)&gt;0,MID(R4,1,1)&lt;&gt;"-"),"1","0")+IF(AND(LEN(S4)&gt;0,MID(S4,1,1)&lt;&gt;"-"),"1","0")+IF(AND(LEN(T4)&gt;0,MID(T4,1,1)&lt;&gt;"-"),"1","0")+IF(AND(LEN(U4)&gt;0,MID(U4,1,1)&lt;&gt;"-"),"1","0")+IF(AND(LEN(V4)&gt;0,MID(V4,1,1)&lt;&gt;"-"),"1","0")</f>
        <v>3</v>
      </c>
      <c r="X4" s="26" t="s">
        <v>7</v>
      </c>
      <c r="Y4" s="27">
        <f t="shared" ref="Y4:Y5" si="3">IF(AND(LEN(R4)&gt;0,MID(R4,1,1)="-"),"1","0")+IF(AND(LEN(S4)&gt;0,MID(S4,1,1)="-"),"1","0")+IF(AND(LEN(T4)&gt;0,MID(T4,1,1)="-"),"1","0")+IF(AND(LEN(U4)&gt;0,MID(U4,1,1)="-"),"1","0")+IF(AND(LEN(V4)&gt;0,MID(V4,1,1)="-"),"1","0")</f>
        <v>0</v>
      </c>
    </row>
    <row r="5" spans="1:25" ht="13.5" thickBot="1" x14ac:dyDescent="0.35">
      <c r="A5" s="53">
        <v>4</v>
      </c>
      <c r="B5" s="48" t="str">
        <f>' útěcha A'!C15</f>
        <v>------</v>
      </c>
      <c r="C5" s="49" t="s">
        <v>10</v>
      </c>
      <c r="D5" s="11" t="str">
        <f>' útěcha A'!C17</f>
        <v>Maradová Eliška</v>
      </c>
      <c r="E5" s="42"/>
      <c r="F5" s="39"/>
      <c r="G5" s="39"/>
      <c r="H5" s="39"/>
      <c r="I5" s="58"/>
      <c r="J5" s="56">
        <f t="shared" si="0"/>
        <v>0</v>
      </c>
      <c r="K5" s="26" t="s">
        <v>7</v>
      </c>
      <c r="L5" s="27">
        <v>3</v>
      </c>
      <c r="N5" s="54">
        <v>4</v>
      </c>
      <c r="O5" s="59" t="str">
        <f>' útěcha A'!D28</f>
        <v>Trcala Dan</v>
      </c>
      <c r="P5" s="60" t="s">
        <v>10</v>
      </c>
      <c r="Q5" s="12" t="str">
        <f>' útěcha A'!D32</f>
        <v>Spěvák Šimon</v>
      </c>
      <c r="R5" s="43" t="s">
        <v>227</v>
      </c>
      <c r="S5" s="44" t="s">
        <v>231</v>
      </c>
      <c r="T5" s="44" t="s">
        <v>229</v>
      </c>
      <c r="U5" s="44"/>
      <c r="V5" s="61"/>
      <c r="W5" s="62">
        <f t="shared" si="2"/>
        <v>0</v>
      </c>
      <c r="X5" s="29" t="s">
        <v>7</v>
      </c>
      <c r="Y5" s="30">
        <f t="shared" si="3"/>
        <v>3</v>
      </c>
    </row>
    <row r="6" spans="1:25" ht="13.5" thickBot="1" x14ac:dyDescent="0.35">
      <c r="A6" s="53">
        <v>5</v>
      </c>
      <c r="B6" s="48" t="str">
        <f>' útěcha A'!C19</f>
        <v>Hasoňová Jana</v>
      </c>
      <c r="C6" s="49" t="s">
        <v>10</v>
      </c>
      <c r="D6" s="11" t="str">
        <f>' útěcha A'!C21</f>
        <v>------</v>
      </c>
      <c r="E6" s="42"/>
      <c r="F6" s="39"/>
      <c r="G6" s="39"/>
      <c r="H6" s="39"/>
      <c r="I6" s="58"/>
      <c r="J6" s="56">
        <v>3</v>
      </c>
      <c r="K6" s="26" t="s">
        <v>7</v>
      </c>
      <c r="L6" s="27">
        <f t="shared" si="1"/>
        <v>0</v>
      </c>
      <c r="N6" s="295" t="s">
        <v>24</v>
      </c>
      <c r="O6" s="295"/>
      <c r="P6" s="295"/>
      <c r="Q6" s="295"/>
      <c r="R6" s="294"/>
      <c r="S6" s="294"/>
      <c r="T6" s="294"/>
      <c r="U6" s="294"/>
      <c r="V6" s="294"/>
      <c r="W6" s="294"/>
      <c r="X6" s="294"/>
      <c r="Y6" s="294"/>
    </row>
    <row r="7" spans="1:25" ht="13" x14ac:dyDescent="0.3">
      <c r="A7" s="53">
        <v>6</v>
      </c>
      <c r="B7" s="48" t="str">
        <f>' útěcha A'!C23</f>
        <v>Hlávka Jakub</v>
      </c>
      <c r="C7" s="49" t="s">
        <v>10</v>
      </c>
      <c r="D7" s="11" t="str">
        <f>' útěcha A'!C25</f>
        <v>Těšík Radek</v>
      </c>
      <c r="E7" s="42" t="s">
        <v>222</v>
      </c>
      <c r="F7" s="39" t="s">
        <v>242</v>
      </c>
      <c r="G7" s="39" t="s">
        <v>232</v>
      </c>
      <c r="H7" s="39" t="s">
        <v>225</v>
      </c>
      <c r="I7" s="58"/>
      <c r="J7" s="56">
        <f t="shared" si="0"/>
        <v>1</v>
      </c>
      <c r="K7" s="26" t="s">
        <v>7</v>
      </c>
      <c r="L7" s="27">
        <f t="shared" si="1"/>
        <v>3</v>
      </c>
      <c r="N7" s="50">
        <v>1</v>
      </c>
      <c r="O7" s="51" t="str">
        <f>' útěcha A'!E6</f>
        <v>Omelka Marek</v>
      </c>
      <c r="P7" s="52" t="s">
        <v>10</v>
      </c>
      <c r="Q7" s="69" t="str">
        <f>' útěcha A'!E14</f>
        <v>Maradová Eliška</v>
      </c>
      <c r="R7" s="66" t="s">
        <v>223</v>
      </c>
      <c r="S7" s="41" t="s">
        <v>223</v>
      </c>
      <c r="T7" s="41" t="s">
        <v>223</v>
      </c>
      <c r="U7" s="41"/>
      <c r="V7" s="57"/>
      <c r="W7" s="55">
        <f>IF(AND(LEN(R7)&gt;0,MID(R7,1,1)&lt;&gt;"-"),"1","0")+IF(AND(LEN(S7)&gt;0,MID(S7,1,1)&lt;&gt;"-"),"1","0")+IF(AND(LEN(T7)&gt;0,MID(T7,1,1)&lt;&gt;"-"),"1","0")+IF(AND(LEN(U7)&gt;0,MID(U7,1,1)&lt;&gt;"-"),"1","0")+IF(AND(LEN(V7)&gt;0,MID(V7,1,1)&lt;&gt;"-"),"1","0")</f>
        <v>3</v>
      </c>
      <c r="X7" s="23" t="s">
        <v>7</v>
      </c>
      <c r="Y7" s="24">
        <f>IF(AND(LEN(R7)&gt;0,MID(R7,1,1)="-"),"1","0")+IF(AND(LEN(S7)&gt;0,MID(S7,1,1)="-"),"1","0")+IF(AND(LEN(T7)&gt;0,MID(T7,1,1)="-"),"1","0")+IF(AND(LEN(U7)&gt;0,MID(U7,1,1)="-"),"1","0")+IF(AND(LEN(V7)&gt;0,MID(V7,1,1)="-"),"1","0")</f>
        <v>0</v>
      </c>
    </row>
    <row r="8" spans="1:25" ht="13.5" thickBot="1" x14ac:dyDescent="0.35">
      <c r="A8" s="53">
        <v>7</v>
      </c>
      <c r="B8" s="48" t="str">
        <f>' útěcha A'!C27</f>
        <v>Stavinohová Tereza</v>
      </c>
      <c r="C8" s="49" t="s">
        <v>10</v>
      </c>
      <c r="D8" s="11" t="str">
        <f>' útěcha A'!C29</f>
        <v>Trcala Dan</v>
      </c>
      <c r="E8" s="42" t="s">
        <v>228</v>
      </c>
      <c r="F8" s="39" t="s">
        <v>235</v>
      </c>
      <c r="G8" s="39" t="s">
        <v>231</v>
      </c>
      <c r="H8" s="39"/>
      <c r="I8" s="58"/>
      <c r="J8" s="56">
        <f t="shared" si="0"/>
        <v>0</v>
      </c>
      <c r="K8" s="26" t="s">
        <v>7</v>
      </c>
      <c r="L8" s="27">
        <f t="shared" si="1"/>
        <v>3</v>
      </c>
      <c r="N8" s="54">
        <v>2</v>
      </c>
      <c r="O8" s="59" t="str">
        <f>' útěcha A'!E22</f>
        <v>Hasoňová Jana</v>
      </c>
      <c r="P8" s="60" t="s">
        <v>10</v>
      </c>
      <c r="Q8" s="71" t="str">
        <f>' útěcha A'!E30</f>
        <v>Spěvák Šimon</v>
      </c>
      <c r="R8" s="68" t="s">
        <v>225</v>
      </c>
      <c r="S8" s="44" t="s">
        <v>237</v>
      </c>
      <c r="T8" s="44" t="s">
        <v>225</v>
      </c>
      <c r="U8" s="44"/>
      <c r="V8" s="61"/>
      <c r="W8" s="62">
        <f>IF(AND(LEN(R8)&gt;0,MID(R8,1,1)&lt;&gt;"-"),"1","0")+IF(AND(LEN(S8)&gt;0,MID(S8,1,1)&lt;&gt;"-"),"1","0")+IF(AND(LEN(T8)&gt;0,MID(T8,1,1)&lt;&gt;"-"),"1","0")+IF(AND(LEN(U8)&gt;0,MID(U8,1,1)&lt;&gt;"-"),"1","0")+IF(AND(LEN(V8)&gt;0,MID(V8,1,1)&lt;&gt;"-"),"1","0")</f>
        <v>0</v>
      </c>
      <c r="X8" s="29" t="s">
        <v>7</v>
      </c>
      <c r="Y8" s="30">
        <f>IF(AND(LEN(R8)&gt;0,MID(R8,1,1)="-"),"1","0")+IF(AND(LEN(S8)&gt;0,MID(S8,1,1)="-"),"1","0")+IF(AND(LEN(T8)&gt;0,MID(T8,1,1)="-"),"1","0")+IF(AND(LEN(U8)&gt;0,MID(U8,1,1)="-"),"1","0")+IF(AND(LEN(V8)&gt;0,MID(V8,1,1)="-"),"1","0")</f>
        <v>3</v>
      </c>
    </row>
    <row r="9" spans="1:25" ht="13.5" thickBot="1" x14ac:dyDescent="0.35">
      <c r="A9" s="54">
        <v>8</v>
      </c>
      <c r="B9" s="59" t="str">
        <f>' útěcha A'!C31</f>
        <v>------</v>
      </c>
      <c r="C9" s="60" t="s">
        <v>10</v>
      </c>
      <c r="D9" s="12" t="str">
        <f>' útěcha A'!C33</f>
        <v>Spěvák Šimon</v>
      </c>
      <c r="E9" s="43"/>
      <c r="F9" s="44"/>
      <c r="G9" s="44"/>
      <c r="H9" s="44"/>
      <c r="I9" s="61"/>
      <c r="J9" s="62">
        <f t="shared" si="0"/>
        <v>0</v>
      </c>
      <c r="K9" s="29" t="s">
        <v>7</v>
      </c>
      <c r="L9" s="27">
        <v>3</v>
      </c>
      <c r="N9" s="295" t="s">
        <v>70</v>
      </c>
      <c r="O9" s="295"/>
      <c r="P9" s="295"/>
      <c r="Q9" s="295"/>
      <c r="R9" s="294"/>
      <c r="S9" s="294"/>
      <c r="T9" s="294"/>
      <c r="U9" s="294"/>
      <c r="V9" s="294"/>
      <c r="W9" s="294"/>
      <c r="X9" s="294"/>
      <c r="Y9" s="294"/>
    </row>
    <row r="10" spans="1:25" ht="13.5" thickBot="1" x14ac:dyDescent="0.35">
      <c r="N10" s="100">
        <v>1</v>
      </c>
      <c r="O10" s="101" t="str">
        <f>' útěcha A'!F10</f>
        <v>Omelka Marek</v>
      </c>
      <c r="P10" s="102" t="s">
        <v>10</v>
      </c>
      <c r="Q10" s="103" t="str">
        <f>' útěcha A'!F26</f>
        <v>Spěvák Šimon</v>
      </c>
      <c r="R10" s="104" t="s">
        <v>226</v>
      </c>
      <c r="S10" s="105" t="s">
        <v>226</v>
      </c>
      <c r="T10" s="105" t="s">
        <v>224</v>
      </c>
      <c r="U10" s="105"/>
      <c r="V10" s="106"/>
      <c r="W10" s="107">
        <f>IF(AND(LEN(R10)&gt;0,MID(R10,1,1)&lt;&gt;"-"),"1","0")+IF(AND(LEN(S10)&gt;0,MID(S10,1,1)&lt;&gt;"-"),"1","0")+IF(AND(LEN(T10)&gt;0,MID(T10,1,1)&lt;&gt;"-"),"1","0")+IF(AND(LEN(U10)&gt;0,MID(U10,1,1)&lt;&gt;"-"),"1","0")+IF(AND(LEN(V10)&gt;0,MID(V10,1,1)&lt;&gt;"-"),"1","0")</f>
        <v>3</v>
      </c>
      <c r="X10" s="108" t="s">
        <v>7</v>
      </c>
      <c r="Y10" s="109">
        <f>IF(AND(LEN(R10)&gt;0,MID(R10,1,1)="-"),"1","0")+IF(AND(LEN(S10)&gt;0,MID(S10,1,1)="-"),"1","0")+IF(AND(LEN(T10)&gt;0,MID(T10,1,1)="-"),"1","0")+IF(AND(LEN(U10)&gt;0,MID(U10,1,1)="-"),"1","0")+IF(AND(LEN(V10)&gt;0,MID(V10,1,1)="-"),"1","0")</f>
        <v>0</v>
      </c>
    </row>
  </sheetData>
  <mergeCells count="4">
    <mergeCell ref="A1:L1"/>
    <mergeCell ref="N1:Y1"/>
    <mergeCell ref="N6:Y6"/>
    <mergeCell ref="N9:Y9"/>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90" zoomScaleNormal="100" zoomScaleSheetLayoutView="90" workbookViewId="0">
      <selection activeCell="A8" sqref="A8:A9"/>
    </sheetView>
  </sheetViews>
  <sheetFormatPr defaultRowHeight="13" x14ac:dyDescent="0.3"/>
  <cols>
    <col min="1" max="1" width="3.26953125" style="2" customWidth="1"/>
    <col min="2" max="2" width="2.7265625" style="2" customWidth="1"/>
    <col min="3" max="3" width="18.7265625" style="2" customWidth="1"/>
    <col min="4" max="7" width="18.7265625" style="3" customWidth="1"/>
    <col min="9" max="9" width="16.453125" customWidth="1"/>
  </cols>
  <sheetData>
    <row r="1" spans="1:7" ht="31" customHeight="1" x14ac:dyDescent="0.25">
      <c r="A1" s="117"/>
      <c r="B1" s="253" t="e">
        <f ca="1">_xlfn.TEXTJOIN("-",,seznam!B2,"finále turnaj B")</f>
        <v>#NAME?</v>
      </c>
      <c r="C1" s="253"/>
      <c r="D1" s="253"/>
      <c r="E1" s="253"/>
      <c r="F1" s="253"/>
      <c r="G1" s="253"/>
    </row>
    <row r="2" spans="1:7" ht="12" customHeight="1" x14ac:dyDescent="0.3">
      <c r="A2" s="288">
        <v>25</v>
      </c>
      <c r="B2" s="291">
        <v>1</v>
      </c>
      <c r="C2" s="74" t="str">
        <f>IF(A2&gt;0,VLOOKUP(A2,seznam!$A$5:$C$132,3),"------")</f>
        <v>KST FOSFA LVA</v>
      </c>
      <c r="D2" s="75"/>
      <c r="E2" s="75"/>
      <c r="F2" s="292" t="str">
        <f>'1.st A+B'!Y2</f>
        <v>Ráječko 23.03.2025</v>
      </c>
      <c r="G2" s="293"/>
    </row>
    <row r="3" spans="1:7" ht="12" customHeight="1" x14ac:dyDescent="0.3">
      <c r="A3" s="289"/>
      <c r="B3" s="234"/>
      <c r="C3" s="92" t="str">
        <f>IF(A2&gt;0,VLOOKUP(A2,seznam!$A$5:$C$132,2),"------")</f>
        <v>Šimon Matěj</v>
      </c>
      <c r="D3" s="75"/>
      <c r="E3" s="75"/>
      <c r="F3" s="293"/>
      <c r="G3" s="293"/>
    </row>
    <row r="4" spans="1:7" ht="12" customHeight="1" x14ac:dyDescent="0.3">
      <c r="A4" s="288">
        <v>31</v>
      </c>
      <c r="B4" s="290">
        <v>2</v>
      </c>
      <c r="C4" s="76" t="str">
        <f>IF(A4&gt;0,VLOOKUP(A4,seznam!$A$5:$C$132,3),"------")</f>
        <v>Sokol Vracov</v>
      </c>
      <c r="D4" s="77" t="str">
        <f>IF('zap_pav B'!J2&gt;'zap_pav B'!L2,'zap_pav B'!B2,IF('zap_pav B'!J2&lt;'zap_pav B'!L2,'zap_pav B'!D2," "))</f>
        <v>Šimon Matěj</v>
      </c>
      <c r="E4" s="75"/>
      <c r="F4" s="75"/>
      <c r="G4" s="75"/>
    </row>
    <row r="5" spans="1:7" ht="12" customHeight="1" x14ac:dyDescent="0.3">
      <c r="A5" s="289"/>
      <c r="B5" s="290"/>
      <c r="C5" s="93" t="str">
        <f>IF(A4&gt;0,VLOOKUP(A4,seznam!$A$5:$C$132,2),"------")</f>
        <v>Trcala Simon</v>
      </c>
      <c r="D5" s="75" t="str">
        <f>IF('zap_pav B'!J2&gt;'zap_pav B'!L2,CONCATENATE('zap_pav B'!J2,":",'zap_pav B'!L2,"   (",'zap_pav B'!E2,";",'zap_pav B'!F2,";",'zap_pav B'!G2,";",'zap_pav B'!H2,";",'zap_pav B'!I2,")"),IF('zap_pav B'!J2&lt;'zap_pav B'!L2,CONCATENATE('zap_pav B'!L2,":",'zap_pav B'!J2,"   (",IF('zap_pav B'!E2="0","-0",-'zap_pav B'!E2),";",IF('zap_pav B'!F2="0","-0",-'zap_pav B'!F2),";",IF('zap_pav B'!G2="0","-0",-'zap_pav B'!G2),";",IF('zap_pav B'!H2="0","-0",IF(LEN('zap_pav B'!H2)&gt;0,-'zap_pav B'!H2,'zap_pav B'!H2)),";",IF(LEN('zap_pav B'!I2)&gt;0,-'zap_pav B'!I2,'zap_pav B'!I2),")")," "))</f>
        <v>3:1   (10;6;-3;2;)</v>
      </c>
      <c r="E5" s="78"/>
      <c r="F5" s="75"/>
      <c r="G5" s="75"/>
    </row>
    <row r="6" spans="1:7" ht="12" customHeight="1" x14ac:dyDescent="0.3">
      <c r="A6" s="288">
        <v>32</v>
      </c>
      <c r="B6" s="290">
        <v>3</v>
      </c>
      <c r="C6" s="74" t="str">
        <f>IF(A6&gt;0,VLOOKUP(A6,seznam!$A$5:$C$132,3),"------")</f>
        <v>MK Řeznovice</v>
      </c>
      <c r="D6" s="75"/>
      <c r="E6" s="79" t="str">
        <f>IF('zap_pav B'!W2&gt;'zap_pav B'!Y2,'zap_pav B'!O2,IF('zap_pav B'!W2&lt;'zap_pav B'!Y2,'zap_pav B'!Q2," "))</f>
        <v>Matoušek Šimon</v>
      </c>
      <c r="F6" s="75"/>
      <c r="G6" s="75"/>
    </row>
    <row r="7" spans="1:7" ht="12" customHeight="1" x14ac:dyDescent="0.3">
      <c r="A7" s="289"/>
      <c r="B7" s="290"/>
      <c r="C7" s="92" t="str">
        <f>IF(A6&gt;0,VLOOKUP(A6,seznam!$A$5:$C$132,2),"------")</f>
        <v>Halenár Richard</v>
      </c>
      <c r="D7" s="75"/>
      <c r="E7" s="78" t="str">
        <f>IF('zap_pav B'!W2&gt;'zap_pav B'!Y2,CONCATENATE('zap_pav B'!W2,":",'zap_pav B'!Y2,"   (",'zap_pav B'!R2,";",'zap_pav B'!S2,";",'zap_pav B'!T2,";",'zap_pav B'!U2,";",'zap_pav B'!V2,")"),IF('zap_pav B'!W2&lt;'zap_pav B'!Y2,CONCATENATE('zap_pav B'!Y2,":",'zap_pav B'!W2,"   (",IF('zap_pav B'!R2="0","-0",-'zap_pav B'!R2),";",IF('zap_pav B'!S2="0","-0",-'zap_pav B'!S2),";",IF('zap_pav B'!T2="0","-0",-'zap_pav B'!T2),";",IF('zap_pav B'!U2="0","-0",IF(LEN('zap_pav B'!U2)&gt;0,-'zap_pav B'!U2,'zap_pav B'!U2)),";",IF(LEN('zap_pav B'!V2)&gt;0,-'zap_pav B'!V2,'zap_pav B'!V2),")")," "))</f>
        <v>3:0   (1;4;9;;)</v>
      </c>
      <c r="F7" s="78"/>
      <c r="G7" s="75"/>
    </row>
    <row r="8" spans="1:7" ht="12" customHeight="1" x14ac:dyDescent="0.3">
      <c r="A8" s="288">
        <v>39</v>
      </c>
      <c r="B8" s="290">
        <v>4</v>
      </c>
      <c r="C8" s="76" t="str">
        <f>IF(A8&gt;0,VLOOKUP(A8,seznam!$A$5:$C$132,3),"------")</f>
        <v>Sokol Židenice</v>
      </c>
      <c r="D8" s="77" t="str">
        <f>IF('zap_pav B'!J3&gt;'zap_pav B'!L3,'zap_pav B'!B3,IF('zap_pav B'!J3&lt;'zap_pav B'!L3,'zap_pav B'!D3," "))</f>
        <v>Matoušek Šimon</v>
      </c>
      <c r="E8" s="78"/>
      <c r="F8" s="78"/>
      <c r="G8" s="75"/>
    </row>
    <row r="9" spans="1:7" ht="12" customHeight="1" x14ac:dyDescent="0.3">
      <c r="A9" s="289"/>
      <c r="B9" s="290"/>
      <c r="C9" s="93" t="str">
        <f>IF(A8&gt;0,VLOOKUP(A8,seznam!$A$5:$C$132,2),"------")</f>
        <v>Matoušek Šimon</v>
      </c>
      <c r="D9" s="75" t="str">
        <f>IF('zap_pav B'!J3&gt;'zap_pav B'!L3,CONCATENATE('zap_pav B'!J3,":",'zap_pav B'!L3,"   (",'zap_pav B'!E3,";",'zap_pav B'!F3,";",'zap_pav B'!G3,";",'zap_pav B'!H3,";",'zap_pav B'!I3,")"),IF('zap_pav B'!J3&lt;'zap_pav B'!L3,CONCATENATE('zap_pav B'!L3,":",'zap_pav B'!J3,"   (",IF('zap_pav B'!E3="0","-0",-'zap_pav B'!E3),";",IF('zap_pav B'!F3="0","-0",-'zap_pav B'!F3),";",IF('zap_pav B'!G3="0","-0",-'zap_pav B'!G3),";",IF('zap_pav B'!H3="0","-0",IF(LEN('zap_pav B'!H3)&gt;0,-'zap_pav B'!H3,'zap_pav B'!H3)),";",IF(LEN('zap_pav B'!I3)&gt;0,-'zap_pav B'!I3,'zap_pav B'!I3),")")," "))</f>
        <v>3:0   (7;2;6;;)</v>
      </c>
      <c r="E9" s="75"/>
      <c r="F9" s="78"/>
      <c r="G9" s="75"/>
    </row>
    <row r="10" spans="1:7" ht="12" customHeight="1" x14ac:dyDescent="0.3">
      <c r="A10" s="288">
        <v>28</v>
      </c>
      <c r="B10" s="290">
        <v>5</v>
      </c>
      <c r="C10" s="74" t="str">
        <f>IF(A10&gt;0,VLOOKUP(A10,seznam!$A$5:$C$132,3),"------")</f>
        <v>KST FOSFA LVA</v>
      </c>
      <c r="D10" s="75"/>
      <c r="E10" s="75"/>
      <c r="F10" s="79" t="str">
        <f>IF('zap_pav B'!W11&gt;'zap_pav B'!Y11,'zap_pav B'!O11,IF('zap_pav B'!W11&lt;'zap_pav B'!Y11,'zap_pav B'!Q11," "))</f>
        <v>Matoušek Šimon</v>
      </c>
      <c r="G10" s="75"/>
    </row>
    <row r="11" spans="1:7" ht="12" customHeight="1" x14ac:dyDescent="0.3">
      <c r="A11" s="289"/>
      <c r="B11" s="290"/>
      <c r="C11" s="92" t="str">
        <f>IF(A10&gt;0,VLOOKUP(A10,seznam!$A$5:$C$132,2),"------")</f>
        <v>Kurka Matěj</v>
      </c>
      <c r="D11" s="75"/>
      <c r="E11" s="75"/>
      <c r="F11" s="78" t="str">
        <f>IF('zap_pav B'!W11&gt;'zap_pav B'!Y11,CONCATENATE('zap_pav B'!W11,":",'zap_pav B'!Y11,"   (",'zap_pav B'!R11,";",'zap_pav B'!S11,";",'zap_pav B'!T11,";",'zap_pav B'!U11,";",'zap_pav B'!V11,")"),IF('zap_pav B'!W11&lt;'zap_pav B'!Y11,CONCATENATE('zap_pav B'!Y11,":",'zap_pav B'!W11,"   (",IF('zap_pav B'!R11="0","-0",-'zap_pav B'!R11),";",IF('zap_pav B'!S11="0","-0",-'zap_pav B'!S11),";",IF('zap_pav B'!T11="0","-0",-'zap_pav B'!T11),";",IF('zap_pav B'!U11="0","-0",IF(LEN('zap_pav B'!U11)&gt;0,-'zap_pav B'!U11,'zap_pav B'!U11)),";",IF(LEN('zap_pav B'!V11)&gt;0,-'zap_pav B'!V11,'zap_pav B'!V11),")")," "))</f>
        <v>3:2   (-9;6;-6;10;5)</v>
      </c>
      <c r="G11" s="75"/>
    </row>
    <row r="12" spans="1:7" ht="12" customHeight="1" x14ac:dyDescent="0.3">
      <c r="A12" s="288">
        <v>27</v>
      </c>
      <c r="B12" s="290">
        <v>6</v>
      </c>
      <c r="C12" s="76" t="str">
        <f>IF(A12&gt;0,VLOOKUP(A12,seznam!$A$5:$C$132,3),"------")</f>
        <v>KST Blansko</v>
      </c>
      <c r="D12" s="77" t="str">
        <f>IF('zap_pav B'!J4&gt;'zap_pav B'!L4,'zap_pav B'!B4,IF('zap_pav B'!J4&lt;'zap_pav B'!L4,'zap_pav B'!D4," "))</f>
        <v>Kurka Matěj</v>
      </c>
      <c r="E12" s="75"/>
      <c r="F12" s="78"/>
      <c r="G12" s="75"/>
    </row>
    <row r="13" spans="1:7" ht="12" customHeight="1" x14ac:dyDescent="0.3">
      <c r="A13" s="289"/>
      <c r="B13" s="290"/>
      <c r="C13" s="93" t="str">
        <f>IF(A12&gt;0,VLOOKUP(A12,seznam!$A$5:$C$132,2),"------")</f>
        <v>Zouharová Beáta</v>
      </c>
      <c r="D13" s="75" t="str">
        <f>IF('zap_pav B'!J4&gt;'zap_pav B'!L4,CONCATENATE('zap_pav B'!J4,":",'zap_pav B'!L4,"   (",'zap_pav B'!E4,";",'zap_pav B'!F4,";",'zap_pav B'!G4,";",'zap_pav B'!H4,";",'zap_pav B'!I4,")"),IF('zap_pav B'!J4&lt;'zap_pav B'!L4,CONCATENATE('zap_pav B'!L4,":",'zap_pav B'!J4,"   (",IF('zap_pav B'!E4="0","-0",-'zap_pav B'!E4),";",IF('zap_pav B'!F4="0","-0",-'zap_pav B'!F4),";",IF('zap_pav B'!G4="0","-0",-'zap_pav B'!G4),";",IF('zap_pav B'!H4="0","-0",IF(LEN('zap_pav B'!H4)&gt;0,-'zap_pav B'!H4,'zap_pav B'!H4)),";",IF(LEN('zap_pav B'!I4)&gt;0,-'zap_pav B'!I4,'zap_pav B'!I4),")")," "))</f>
        <v>3:0   (10;9;8;;)</v>
      </c>
      <c r="E13" s="78"/>
      <c r="F13" s="78"/>
      <c r="G13" s="75"/>
    </row>
    <row r="14" spans="1:7" ht="12" customHeight="1" x14ac:dyDescent="0.3">
      <c r="A14" s="288">
        <v>29</v>
      </c>
      <c r="B14" s="290">
        <v>7</v>
      </c>
      <c r="C14" s="74" t="str">
        <f>IF(A14&gt;0,VLOOKUP(A14,seznam!$A$5:$C$132,3),"------")</f>
        <v>Sokol Znojmo-Orel Únanov</v>
      </c>
      <c r="D14" s="75"/>
      <c r="E14" s="79" t="str">
        <f>IF('zap_pav B'!W3&gt;'zap_pav B'!Y3,'zap_pav B'!O3,IF('zap_pav B'!W3&lt;'zap_pav B'!Y3,'zap_pav B'!Q3," "))</f>
        <v>Hojač Hugo</v>
      </c>
      <c r="F14" s="78"/>
      <c r="G14" s="75"/>
    </row>
    <row r="15" spans="1:7" ht="12" customHeight="1" x14ac:dyDescent="0.3">
      <c r="A15" s="289"/>
      <c r="B15" s="290"/>
      <c r="C15" s="92" t="str">
        <f>IF(A14&gt;0,VLOOKUP(A14,seznam!$A$5:$C$132,2),"------")</f>
        <v>Šnábl Josef</v>
      </c>
      <c r="D15" s="75"/>
      <c r="E15" s="78" t="str">
        <f>IF('zap_pav B'!W3&gt;'zap_pav B'!Y3,CONCATENATE('zap_pav B'!W3,":",'zap_pav B'!Y3,"   (",'zap_pav B'!R3,";",'zap_pav B'!S3,";",'zap_pav B'!T3,";",'zap_pav B'!U3,";",'zap_pav B'!V3,")"),IF('zap_pav B'!W3&lt;'zap_pav B'!Y3,CONCATENATE('zap_pav B'!Y3,":",'zap_pav B'!W3,"   (",IF('zap_pav B'!R3="0","-0",-'zap_pav B'!R3),";",IF('zap_pav B'!S3="0","-0",-'zap_pav B'!S3),";",IF('zap_pav B'!T3="0","-0",-'zap_pav B'!T3),";",IF('zap_pav B'!U3="0","-0",IF(LEN('zap_pav B'!U3)&gt;0,-'zap_pav B'!U3,'zap_pav B'!U3)),";",IF(LEN('zap_pav B'!V3)&gt;0,-'zap_pav B'!V3,'zap_pav B'!V3),")")," "))</f>
        <v>3:1   (6;-11;5;5;)</v>
      </c>
      <c r="F15" s="75"/>
      <c r="G15" s="75"/>
    </row>
    <row r="16" spans="1:7" ht="12" customHeight="1" x14ac:dyDescent="0.3">
      <c r="A16" s="288">
        <v>26</v>
      </c>
      <c r="B16" s="290">
        <v>8</v>
      </c>
      <c r="C16" s="76" t="str">
        <f>IF(A16&gt;0,VLOOKUP(A16,seznam!$A$5:$C$132,3),"------")</f>
        <v>MS Brno</v>
      </c>
      <c r="D16" s="77" t="str">
        <f>IF('zap_pav B'!J5&gt;'zap_pav B'!L5,'zap_pav B'!B5,IF('zap_pav B'!J5&lt;'zap_pav B'!L5,'zap_pav B'!D5," "))</f>
        <v>Hojač Hugo</v>
      </c>
      <c r="E16" s="78"/>
      <c r="F16" s="75"/>
      <c r="G16" s="75"/>
    </row>
    <row r="17" spans="1:7" ht="12" customHeight="1" x14ac:dyDescent="0.3">
      <c r="A17" s="289"/>
      <c r="B17" s="290"/>
      <c r="C17" s="93" t="str">
        <f>IF(A16&gt;0,VLOOKUP(A16,seznam!$A$5:$C$132,2),"------")</f>
        <v>Hojač Hugo</v>
      </c>
      <c r="D17" s="75" t="str">
        <f>IF('zap_pav B'!J5&gt;'zap_pav B'!L5,CONCATENATE('zap_pav B'!J5,":",'zap_pav B'!L5,"   (",'zap_pav B'!E5,";",'zap_pav B'!F5,";",'zap_pav B'!G5,";",'zap_pav B'!H5,";",'zap_pav B'!I5,")"),IF('zap_pav B'!J5&lt;'zap_pav B'!L5,CONCATENATE('zap_pav B'!L5,":",'zap_pav B'!J5,"   (",IF('zap_pav B'!E5="0","-0",-'zap_pav B'!E5),";",IF('zap_pav B'!F5="0","-0",-'zap_pav B'!F5),";",IF('zap_pav B'!G5="0","-0",-'zap_pav B'!G5),";",IF('zap_pav B'!H5="0","-0",IF(LEN('zap_pav B'!H5)&gt;0,-'zap_pav B'!H5,'zap_pav B'!H5)),";",IF(LEN('zap_pav B'!I5)&gt;0,-'zap_pav B'!I5,'zap_pav B'!I5),")")," "))</f>
        <v>3:2   (-10;-9;4;6;8)</v>
      </c>
      <c r="E17" s="75"/>
      <c r="F17" s="75"/>
      <c r="G17" s="75"/>
    </row>
    <row r="18" spans="1:7" ht="12" customHeight="1" x14ac:dyDescent="0.3">
      <c r="A18" s="288"/>
      <c r="B18" s="290">
        <v>9</v>
      </c>
      <c r="C18" s="74" t="str">
        <f>IF(A18&gt;0,VLOOKUP(A18,seznam!$A$5:$C$132,3),"------")</f>
        <v>------</v>
      </c>
      <c r="D18" s="75"/>
      <c r="E18" s="75"/>
      <c r="F18" s="75"/>
      <c r="G18" s="79" t="str">
        <f>IF('zap_pav B'!W16&gt;'zap_pav B'!Y16,'zap_pav B'!O16,IF('zap_pav B'!W16&lt;'zap_pav B'!Y16,'zap_pav B'!Q16," "))</f>
        <v xml:space="preserve"> </v>
      </c>
    </row>
    <row r="19" spans="1:7" ht="12" customHeight="1" x14ac:dyDescent="0.3">
      <c r="A19" s="289"/>
      <c r="B19" s="290"/>
      <c r="C19" s="92" t="str">
        <f>IF(A18&gt;0,VLOOKUP(A18,seznam!$A$5:$C$132,2),"------")</f>
        <v>------</v>
      </c>
      <c r="D19" s="75"/>
      <c r="E19" s="75"/>
      <c r="F19" s="75"/>
      <c r="G19" s="80" t="str">
        <f>IF('zap_pav B'!W16&gt;'zap_pav B'!Y16,CONCATENATE('zap_pav B'!W16,":",'zap_pav B'!Y16,"   (",'zap_pav B'!R16,";",'zap_pav B'!S16,";",'zap_pav B'!T16,";",'zap_pav B'!U16,";",'zap_pav B'!V16,")"),IF('zap_pav B'!W16&lt;'zap_pav B'!Y16,CONCATENATE('zap_pav B'!Y16,":",'zap_pav B'!W16,"   (",IF('zap_pav B'!R16="0","-0",-'zap_pav B'!R16),";",IF('zap_pav B'!S16="0","-0",-'zap_pav B'!S16),";",IF('zap_pav B'!T16="0","-0",-'zap_pav B'!T16),";",IF('zap_pav B'!U16="0","-0",IF(LEN('zap_pav B'!U16)&gt;0,-'zap_pav B'!U16,'zap_pav B'!U16)),";",IF(LEN('zap_pav B'!V16)&gt;0,-'zap_pav B'!V16,'zap_pav B'!V16),")")," "))</f>
        <v xml:space="preserve"> </v>
      </c>
    </row>
    <row r="20" spans="1:7" ht="12" customHeight="1" x14ac:dyDescent="0.3">
      <c r="A20" s="288"/>
      <c r="B20" s="290">
        <v>10</v>
      </c>
      <c r="C20" s="76" t="str">
        <f>IF(A20&gt;0,VLOOKUP(A20,seznam!$A$5:$C$132,3),"------")</f>
        <v>------</v>
      </c>
      <c r="D20" s="77" t="str">
        <f>IF('zap_pav B'!J6&gt;'zap_pav B'!L6,'zap_pav B'!B6,IF('zap_pav B'!J6&lt;'zap_pav B'!L6,'zap_pav B'!D6," "))</f>
        <v xml:space="preserve"> </v>
      </c>
      <c r="E20" s="75"/>
      <c r="F20" s="75"/>
      <c r="G20" s="81"/>
    </row>
    <row r="21" spans="1:7" ht="12" customHeight="1" x14ac:dyDescent="0.3">
      <c r="A21" s="289"/>
      <c r="B21" s="290"/>
      <c r="C21" s="93" t="str">
        <f>IF(A20&gt;0,VLOOKUP(A20,seznam!$A$5:$C$132,2),"------")</f>
        <v>------</v>
      </c>
      <c r="D21" s="75" t="str">
        <f>IF('zap_pav B'!J6&gt;'zap_pav B'!L6,CONCATENATE('zap_pav B'!J6,":",'zap_pav B'!L6,"   (",'zap_pav B'!E6,";",'zap_pav B'!F6,";",'zap_pav B'!G6,";",'zap_pav B'!H6,";",'zap_pav B'!I6,")"),IF('zap_pav B'!J6&lt;'zap_pav B'!L6,CONCATENATE('zap_pav B'!L6,":",'zap_pav B'!J6,"   (",IF('zap_pav B'!E6="0","-0",-'zap_pav B'!E6),";",IF('zap_pav B'!F6="0","-0",-'zap_pav B'!F6),";",IF('zap_pav B'!G6="0","-0",-'zap_pav B'!G6),";",IF('zap_pav B'!H6="0","-0",IF(LEN('zap_pav B'!H6)&gt;0,-'zap_pav B'!H6,'zap_pav B'!H6)),";",IF(LEN('zap_pav B'!I6)&gt;0,-'zap_pav B'!I6,'zap_pav B'!I6),")")," "))</f>
        <v xml:space="preserve"> </v>
      </c>
      <c r="E21" s="78"/>
      <c r="F21" s="75"/>
      <c r="G21" s="81"/>
    </row>
    <row r="22" spans="1:7" ht="12" customHeight="1" x14ac:dyDescent="0.3">
      <c r="A22" s="288"/>
      <c r="B22" s="290">
        <v>11</v>
      </c>
      <c r="C22" s="74" t="str">
        <f>IF(A22&gt;0,VLOOKUP(A22,seznam!$A$5:$C$132,3),"------")</f>
        <v>------</v>
      </c>
      <c r="D22" s="75"/>
      <c r="E22" s="79" t="str">
        <f>IF('zap_pav B'!W4&gt;'zap_pav B'!Y4,'zap_pav B'!O4,IF('zap_pav B'!W4&lt;'zap_pav B'!Y4,'zap_pav B'!Q4," "))</f>
        <v xml:space="preserve"> </v>
      </c>
      <c r="F22" s="75"/>
      <c r="G22" s="81"/>
    </row>
    <row r="23" spans="1:7" ht="12" customHeight="1" x14ac:dyDescent="0.3">
      <c r="A23" s="289"/>
      <c r="B23" s="290"/>
      <c r="C23" s="92" t="str">
        <f>IF(A22&gt;0,VLOOKUP(A22,seznam!$A$5:$C$132,2),"------")</f>
        <v>------</v>
      </c>
      <c r="D23" s="75"/>
      <c r="E23" s="78" t="str">
        <f>IF('zap_pav B'!W4&gt;'zap_pav B'!Y4,CONCATENATE('zap_pav B'!W4,":",'zap_pav B'!Y4,"   (",'zap_pav B'!R4,";",'zap_pav B'!S4,";",'zap_pav B'!T4,";",'zap_pav B'!U4,";",'zap_pav B'!V4,")"),IF('zap_pav B'!W4&lt;'zap_pav B'!Y4,CONCATENATE('zap_pav B'!Y4,":",'zap_pav B'!W4,"   (",IF('zap_pav B'!R4="0","-0",-'zap_pav B'!R4),";",IF('zap_pav B'!S4="0","-0",-'zap_pav B'!S4),";",IF('zap_pav B'!T4="0","-0",-'zap_pav B'!T4),";",IF('zap_pav B'!U4="0","-0",IF(LEN('zap_pav B'!U4)&gt;0,-'zap_pav B'!U4,'zap_pav B'!U4)),";",IF(LEN('zap_pav B'!V4)&gt;0,-'zap_pav B'!V4,'zap_pav B'!V4),")")," "))</f>
        <v xml:space="preserve"> </v>
      </c>
      <c r="F23" s="78"/>
      <c r="G23" s="81"/>
    </row>
    <row r="24" spans="1:7" ht="12" customHeight="1" x14ac:dyDescent="0.3">
      <c r="A24" s="288"/>
      <c r="B24" s="290">
        <v>12</v>
      </c>
      <c r="C24" s="76" t="str">
        <f>IF(A24&gt;0,VLOOKUP(A24,seznam!$A$5:$C$132,3),"------")</f>
        <v>------</v>
      </c>
      <c r="D24" s="77" t="str">
        <f>IF('zap_pav B'!J7&gt;'zap_pav B'!L7,'zap_pav B'!B7,IF('zap_pav B'!J7&lt;'zap_pav B'!L7,'zap_pav B'!D7," "))</f>
        <v xml:space="preserve"> </v>
      </c>
      <c r="E24" s="78"/>
      <c r="F24" s="78"/>
      <c r="G24" s="81"/>
    </row>
    <row r="25" spans="1:7" ht="12" customHeight="1" x14ac:dyDescent="0.3">
      <c r="A25" s="289"/>
      <c r="B25" s="290"/>
      <c r="C25" s="93" t="str">
        <f>IF(A24&gt;0,VLOOKUP(A24,seznam!$A$5:$C$132,2),"------")</f>
        <v>------</v>
      </c>
      <c r="D25" s="75" t="str">
        <f>IF('zap_pav B'!J7&gt;'zap_pav B'!L7,CONCATENATE('zap_pav B'!J7,":",'zap_pav B'!L7,"   (",'zap_pav B'!E7,";",'zap_pav B'!F7,";",'zap_pav B'!G7,";",'zap_pav B'!H7,";",'zap_pav B'!I7,")"),IF('zap_pav B'!J7&lt;'zap_pav B'!L7,CONCATENATE('zap_pav B'!L7,":",'zap_pav B'!J7,"   (",IF('zap_pav B'!E7="0","-0",-'zap_pav B'!E7),";",IF('zap_pav B'!F7="0","-0",-'zap_pav B'!F7),";",IF('zap_pav B'!G7="0","-0",-'zap_pav B'!G7),";",IF('zap_pav B'!H7="0","-0",IF(LEN('zap_pav B'!H7)&gt;0,-'zap_pav B'!H7,'zap_pav B'!H7)),";",IF(LEN('zap_pav B'!I7)&gt;0,-'zap_pav B'!I7,'zap_pav B'!I7),")")," "))</f>
        <v xml:space="preserve"> </v>
      </c>
      <c r="E25" s="75"/>
      <c r="F25" s="78"/>
      <c r="G25" s="81"/>
    </row>
    <row r="26" spans="1:7" ht="12" customHeight="1" x14ac:dyDescent="0.3">
      <c r="A26" s="288"/>
      <c r="B26" s="290">
        <v>13</v>
      </c>
      <c r="C26" s="74" t="str">
        <f>IF(A26&gt;0,VLOOKUP(A26,seznam!$A$5:$C$132,3),"------")</f>
        <v>------</v>
      </c>
      <c r="D26" s="75"/>
      <c r="E26" s="75"/>
      <c r="F26" s="79" t="str">
        <f>IF('zap_pav B'!W12&gt;'zap_pav B'!Y12,'zap_pav B'!O12,IF('zap_pav B'!W12&lt;'zap_pav B'!Y12,'zap_pav B'!Q12," "))</f>
        <v xml:space="preserve"> </v>
      </c>
      <c r="G26" s="81"/>
    </row>
    <row r="27" spans="1:7" ht="12" customHeight="1" x14ac:dyDescent="0.3">
      <c r="A27" s="289"/>
      <c r="B27" s="290"/>
      <c r="C27" s="92" t="str">
        <f>IF(A26&gt;0,VLOOKUP(A26,seznam!$A$5:$C$132,2),"------")</f>
        <v>------</v>
      </c>
      <c r="D27" s="75"/>
      <c r="E27" s="75"/>
      <c r="F27" s="78" t="str">
        <f>IF('zap_pav B'!W12&gt;'zap_pav B'!Y12,CONCATENATE('zap_pav B'!W12,":",'zap_pav B'!Y12,"   (",'zap_pav B'!R12,";",'zap_pav B'!S12,";",'zap_pav B'!T12,";",'zap_pav B'!U12,";",'zap_pav B'!V12,")"),IF('zap_pav B'!W12&lt;'zap_pav B'!Y12,CONCATENATE('zap_pav B'!Y12,":",'zap_pav B'!W12,"   (",IF('zap_pav B'!R12="0","-0",-'zap_pav B'!R12),";",IF('zap_pav B'!S12="0","-0",-'zap_pav B'!S12),";",IF('zap_pav B'!T12="0","-0",-'zap_pav B'!T12),";",IF('zap_pav B'!U12="0","-0",IF(LEN('zap_pav B'!U12)&gt;0,-'zap_pav B'!U12,'zap_pav B'!U12)),";",IF(LEN('zap_pav B'!V12)&gt;0,-'zap_pav B'!V12,'zap_pav B'!V12),")")," "))</f>
        <v xml:space="preserve"> </v>
      </c>
      <c r="G27" s="82"/>
    </row>
    <row r="28" spans="1:7" ht="12" customHeight="1" x14ac:dyDescent="0.3">
      <c r="A28" s="288"/>
      <c r="B28" s="290">
        <v>14</v>
      </c>
      <c r="C28" s="76" t="str">
        <f>IF(A28&gt;0,VLOOKUP(A28,seznam!$A$5:$C$132,3),"------")</f>
        <v>------</v>
      </c>
      <c r="D28" s="77" t="str">
        <f>IF('zap_pav B'!J8&gt;'zap_pav B'!L8,'zap_pav B'!B8,IF('zap_pav B'!J8&lt;'zap_pav B'!L8,'zap_pav B'!D8," "))</f>
        <v xml:space="preserve"> </v>
      </c>
      <c r="E28" s="75"/>
      <c r="F28" s="78"/>
      <c r="G28" s="82"/>
    </row>
    <row r="29" spans="1:7" ht="12" customHeight="1" x14ac:dyDescent="0.3">
      <c r="A29" s="289"/>
      <c r="B29" s="290"/>
      <c r="C29" s="93" t="str">
        <f>IF(A28&gt;0,VLOOKUP(A28,seznam!$A$5:$C$132,2),"------")</f>
        <v>------</v>
      </c>
      <c r="D29" s="75" t="str">
        <f>IF('zap_pav B'!J8&gt;'zap_pav B'!L8,CONCATENATE('zap_pav B'!J8,":",'zap_pav B'!L8,"   (",'zap_pav B'!E8,";",'zap_pav B'!F8,";",'zap_pav B'!G8,";",'zap_pav B'!H8,";",'zap_pav B'!I8,")"),IF('zap_pav B'!J8&lt;'zap_pav B'!L8,CONCATENATE('zap_pav B'!L8,":",'zap_pav B'!J8,"   (",IF('zap_pav B'!E8="0","-0",-'zap_pav B'!E8),";",IF('zap_pav B'!F8="0","-0",-'zap_pav B'!F8),";",IF('zap_pav B'!G8="0","-0",-'zap_pav B'!G8),";",IF('zap_pav B'!H8="0","-0",IF(LEN('zap_pav B'!H8)&gt;0,-'zap_pav B'!H8,'zap_pav B'!H8)),";",IF(LEN('zap_pav B'!I8)&gt;0,-'zap_pav B'!I8,'zap_pav B'!I8),")")," "))</f>
        <v xml:space="preserve"> </v>
      </c>
      <c r="E29" s="78"/>
      <c r="F29" s="78"/>
      <c r="G29" s="82"/>
    </row>
    <row r="30" spans="1:7" ht="12" customHeight="1" x14ac:dyDescent="0.3">
      <c r="A30" s="288"/>
      <c r="B30" s="290">
        <v>15</v>
      </c>
      <c r="C30" s="74" t="str">
        <f>IF(A30&gt;0,VLOOKUP(A30,seznam!$A$5:$C$132,3),"------")</f>
        <v>------</v>
      </c>
      <c r="D30" s="75"/>
      <c r="E30" s="79" t="str">
        <f>IF('zap_pav B'!W5&gt;'zap_pav B'!Y5,'zap_pav B'!O5,IF('zap_pav B'!W5&lt;'zap_pav B'!Y5,'zap_pav B'!Q5," "))</f>
        <v xml:space="preserve"> </v>
      </c>
      <c r="F30" s="78"/>
      <c r="G30" s="82"/>
    </row>
    <row r="31" spans="1:7" ht="12" customHeight="1" x14ac:dyDescent="0.3">
      <c r="A31" s="289"/>
      <c r="B31" s="290"/>
      <c r="C31" s="92" t="str">
        <f>IF(A30&gt;0,VLOOKUP(A30,seznam!$A$5:$C$132,2),"------")</f>
        <v>------</v>
      </c>
      <c r="D31" s="75"/>
      <c r="E31" s="78" t="str">
        <f>IF('zap_pav B'!W5&gt;'zap_pav B'!Y5,CONCATENATE('zap_pav B'!W5,":",'zap_pav B'!Y5,"   (",'zap_pav B'!R5,";",'zap_pav B'!S5,";",'zap_pav B'!T5,";",'zap_pav B'!U5,";",'zap_pav B'!V5,")"),IF('zap_pav B'!W5&lt;'zap_pav B'!Y5,CONCATENATE('zap_pav B'!Y5,":",'zap_pav B'!W5,"   (",IF('zap_pav B'!R5="0","-0",-'zap_pav B'!R5),";",IF('zap_pav B'!S5="0","-0",-'zap_pav B'!S5),";",IF('zap_pav B'!T5="0","-0",-'zap_pav B'!T5),";",IF('zap_pav B'!U5="0","-0",IF(LEN('zap_pav B'!U5)&gt;0,-'zap_pav B'!U5,'zap_pav B'!U5)),";",IF(LEN('zap_pav B'!V5)&gt;0,-'zap_pav B'!V5,'zap_pav B'!V5),")")," "))</f>
        <v xml:space="preserve"> </v>
      </c>
      <c r="F31" s="75"/>
      <c r="G31" s="82"/>
    </row>
    <row r="32" spans="1:7" ht="12" customHeight="1" x14ac:dyDescent="0.3">
      <c r="A32" s="288"/>
      <c r="B32" s="290">
        <v>16</v>
      </c>
      <c r="C32" s="76" t="str">
        <f>IF(A32&gt;0,VLOOKUP(A32,seznam!$A$5:$C$132,3),"------")</f>
        <v>------</v>
      </c>
      <c r="D32" s="77" t="str">
        <f>IF('zap_pav B'!J9&gt;'zap_pav B'!L9,'zap_pav B'!B9,IF('zap_pav B'!J9&lt;'zap_pav B'!L9,'zap_pav B'!D9," "))</f>
        <v xml:space="preserve"> </v>
      </c>
      <c r="E32" s="78"/>
      <c r="F32" s="75"/>
      <c r="G32" s="82"/>
    </row>
    <row r="33" spans="1:7" ht="12" customHeight="1" x14ac:dyDescent="0.3">
      <c r="A33" s="289"/>
      <c r="B33" s="290"/>
      <c r="C33" s="93" t="str">
        <f>IF(A32&gt;0,VLOOKUP(A32,seznam!$A$5:$C$132,2),"------")</f>
        <v>------</v>
      </c>
      <c r="D33" s="75" t="str">
        <f>IF('zap_pav B'!J9&gt;'zap_pav B'!L9,CONCATENATE('zap_pav B'!J9,":",'zap_pav B'!L9,"   (",'zap_pav B'!E9,";",'zap_pav B'!F9,";",'zap_pav B'!G9,";",'zap_pav B'!H9,";",'zap_pav B'!I9,")"),IF('zap_pav B'!J9&lt;'zap_pav B'!L9,CONCATENATE('zap_pav B'!L9,":",'zap_pav B'!J9,"   (",IF('zap_pav B'!E9="0","-0",-'zap_pav B'!E9),";",IF('zap_pav B'!F9="0","-0",-'zap_pav B'!F9),";",IF('zap_pav B'!G9="0","-0",-'zap_pav B'!G9),";",IF('zap_pav B'!H9="0","-0",IF(LEN('zap_pav B'!H9)&gt;0,-'zap_pav B'!H9,'zap_pav B'!H9)),";",IF(LEN('zap_pav B'!I9)&gt;0,-'zap_pav B'!I9,'zap_pav B'!I9),")")," "))</f>
        <v xml:space="preserve"> </v>
      </c>
      <c r="E33" s="75"/>
      <c r="F33" s="75"/>
      <c r="G33" s="82"/>
    </row>
    <row r="34" spans="1:7" ht="12" customHeight="1" x14ac:dyDescent="0.3">
      <c r="A34" s="288"/>
      <c r="B34" s="290">
        <v>17</v>
      </c>
      <c r="C34" s="74" t="str">
        <f>IF(A34&gt;0,VLOOKUP(A34,seznam!$A$5:$C$132,3),"------")</f>
        <v>------</v>
      </c>
      <c r="D34" s="75"/>
      <c r="E34" s="75"/>
      <c r="F34" s="75"/>
      <c r="G34" s="83" t="str">
        <f>IF('zap_pav B'!W19&gt;'zap_pav B'!Y19,'zap_pav B'!O19,IF('zap_pav B'!W19&lt;'zap_pav B'!Y19,'zap_pav B'!Q19," "))</f>
        <v xml:space="preserve"> </v>
      </c>
    </row>
    <row r="35" spans="1:7" ht="12" customHeight="1" x14ac:dyDescent="0.3">
      <c r="A35" s="289"/>
      <c r="B35" s="290"/>
      <c r="C35" s="92" t="str">
        <f>IF(A34&gt;0,VLOOKUP(A34,seznam!$A$5:$C$132,2),"------")</f>
        <v>------</v>
      </c>
      <c r="D35" s="75"/>
      <c r="E35" s="75"/>
      <c r="F35" s="75"/>
      <c r="G35" s="82" t="str">
        <f>IF('zap_pav B'!W19&gt;'zap_pav B'!Y19,CONCATENATE('zap_pav B'!W19,":",'zap_pav B'!Y19,"   (",'zap_pav B'!R19,";",'zap_pav B'!S19,";",'zap_pav B'!T19,";",'zap_pav B'!U19,";",'zap_pav B'!V19,")"),IF('zap_pav B'!W19&lt;'zap_pav B'!Y19,CONCATENATE('zap_pav B'!Y19,":",'zap_pav B'!W19,"   (",IF('zap_pav B'!R19="0","-0",-'zap_pav B'!R19),";",IF('zap_pav B'!S19="0","-0",-'zap_pav B'!S19),";",IF('zap_pav B'!T19="0","-0",-'zap_pav B'!T19),";",IF('zap_pav B'!U19="0","-0",IF(LEN('zap_pav B'!U19)&gt;0,-'zap_pav B'!U19,'zap_pav B'!U19)),";",IF(LEN('zap_pav B'!V19)&gt;0,-'zap_pav B'!V19,'zap_pav B'!V19),")")," "))</f>
        <v xml:space="preserve"> </v>
      </c>
    </row>
    <row r="36" spans="1:7" ht="12" customHeight="1" x14ac:dyDescent="0.3">
      <c r="A36" s="288"/>
      <c r="B36" s="290">
        <v>18</v>
      </c>
      <c r="C36" s="76" t="str">
        <f>IF(A36&gt;0,VLOOKUP(A36,seznam!$A$5:$C$132,3),"------")</f>
        <v>------</v>
      </c>
      <c r="D36" s="77" t="str">
        <f>IF('zap_pav B'!J10&gt;'zap_pav B'!L10,'zap_pav B'!B10,IF('zap_pav B'!J10&lt;'zap_pav B'!L10,'zap_pav B'!D10," "))</f>
        <v xml:space="preserve"> </v>
      </c>
      <c r="E36" s="75"/>
      <c r="F36" s="75"/>
      <c r="G36" s="82"/>
    </row>
    <row r="37" spans="1:7" ht="12" customHeight="1" x14ac:dyDescent="0.3">
      <c r="A37" s="289"/>
      <c r="B37" s="290"/>
      <c r="C37" s="93" t="str">
        <f>IF(A36&gt;0,VLOOKUP(A36,seznam!$A$5:$C$132,2),"------")</f>
        <v>------</v>
      </c>
      <c r="D37" s="75" t="str">
        <f>IF('zap_pav B'!J10&gt;'zap_pav B'!L10,CONCATENATE('zap_pav B'!J10,":",'zap_pav B'!L10,"   (",'zap_pav B'!E10,";",'zap_pav B'!F10,";",'zap_pav B'!G10,";",'zap_pav B'!H10,";",'zap_pav B'!I10,")"),IF('zap_pav B'!J10&lt;'zap_pav B'!L10,CONCATENATE('zap_pav B'!L10,":",'zap_pav B'!J10,"   (",IF('zap_pav B'!E10="0","-0",-'zap_pav B'!E10),";",IF('zap_pav B'!F10="0","-0",-'zap_pav B'!F10),";",IF('zap_pav B'!G10="0","-0",-'zap_pav B'!G10),";",IF('zap_pav B'!H10="0","-0",IF(LEN('zap_pav B'!H10)&gt;0,-'zap_pav B'!H10,'zap_pav B'!H10)),";",IF(LEN('zap_pav B'!I10)&gt;0,-'zap_pav B'!I10,'zap_pav B'!I10),")")," "))</f>
        <v xml:space="preserve"> </v>
      </c>
      <c r="E37" s="78"/>
      <c r="F37" s="75"/>
      <c r="G37" s="82"/>
    </row>
    <row r="38" spans="1:7" ht="12" customHeight="1" x14ac:dyDescent="0.3">
      <c r="A38" s="288"/>
      <c r="B38" s="290">
        <v>19</v>
      </c>
      <c r="C38" s="74" t="str">
        <f>IF(A38&gt;0,VLOOKUP(A38,seznam!$A$5:$C$132,3),"------")</f>
        <v>------</v>
      </c>
      <c r="D38" s="75"/>
      <c r="E38" s="79" t="str">
        <f>IF('zap_pav B'!W6&gt;'zap_pav B'!Y6,'zap_pav B'!O6,IF('zap_pav B'!W6&lt;'zap_pav B'!Y6,'zap_pav B'!Q6," "))</f>
        <v xml:space="preserve"> </v>
      </c>
      <c r="F38" s="75"/>
      <c r="G38" s="82"/>
    </row>
    <row r="39" spans="1:7" ht="12" customHeight="1" x14ac:dyDescent="0.3">
      <c r="A39" s="289"/>
      <c r="B39" s="290"/>
      <c r="C39" s="92" t="str">
        <f>IF(A38&gt;0,VLOOKUP(A38,seznam!$A$5:$C$132,2),"------")</f>
        <v>------</v>
      </c>
      <c r="D39" s="75"/>
      <c r="E39" s="78" t="str">
        <f>IF('zap_pav B'!W6&gt;'zap_pav B'!Y6,CONCATENATE('zap_pav B'!W6,":",'zap_pav B'!Y6,"   (",'zap_pav B'!R6,";",'zap_pav B'!S6,";",'zap_pav B'!T6,";",'zap_pav B'!U6,";",'zap_pav B'!V6,")"),IF('zap_pav B'!W6&lt;'zap_pav B'!Y6,CONCATENATE('zap_pav B'!Y6,":",'zap_pav B'!W6,"   (",IF('zap_pav B'!R6="0","-0",-'zap_pav B'!R6),";",IF('zap_pav B'!S6="0","-0",-'zap_pav B'!S6),";",IF('zap_pav B'!T6="0","-0",-'zap_pav B'!T6),";",IF('zap_pav B'!U6="0","-0",IF(LEN('zap_pav B'!U6)&gt;0,-'zap_pav B'!U6,'zap_pav B'!U6)),";",IF(LEN('zap_pav B'!V6)&gt;0,-'zap_pav B'!V6,'zap_pav B'!V6),")")," "))</f>
        <v xml:space="preserve"> </v>
      </c>
      <c r="F39" s="78"/>
      <c r="G39" s="82"/>
    </row>
    <row r="40" spans="1:7" ht="12" customHeight="1" x14ac:dyDescent="0.3">
      <c r="A40" s="288"/>
      <c r="B40" s="290">
        <v>20</v>
      </c>
      <c r="C40" s="76" t="str">
        <f>IF(A40&gt;0,VLOOKUP(A40,seznam!$A$5:$C$132,3),"------")</f>
        <v>------</v>
      </c>
      <c r="D40" s="77" t="str">
        <f>IF('zap_pav B'!J11&gt;'zap_pav B'!L11,'zap_pav B'!B11,IF('zap_pav B'!J11&lt;'zap_pav B'!L11,'zap_pav B'!D11," "))</f>
        <v xml:space="preserve"> </v>
      </c>
      <c r="E40" s="78"/>
      <c r="F40" s="78"/>
      <c r="G40" s="82"/>
    </row>
    <row r="41" spans="1:7" ht="12" customHeight="1" x14ac:dyDescent="0.3">
      <c r="A41" s="289"/>
      <c r="B41" s="290"/>
      <c r="C41" s="93" t="str">
        <f>IF(A40&gt;0,VLOOKUP(A40,seznam!$A$5:$C$132,2),"------")</f>
        <v>------</v>
      </c>
      <c r="D41" s="75" t="str">
        <f>IF('zap_pav B'!J11&gt;'zap_pav B'!L11,CONCATENATE('zap_pav B'!J11,":",'zap_pav B'!L11,"   (",'zap_pav B'!E11,";",'zap_pav B'!F11,";",'zap_pav B'!G11,";",'zap_pav B'!H11,";",'zap_pav B'!I11,")"),IF('zap_pav B'!J11&lt;'zap_pav B'!L11,CONCATENATE('zap_pav B'!L11,":",'zap_pav B'!J11,"   (",IF('zap_pav B'!E11="0","-0",-'zap_pav B'!E11),";",IF('zap_pav B'!F11="0","-0",-'zap_pav B'!F11),";",IF('zap_pav B'!G11="0","-0",-'zap_pav B'!G11),";",IF('zap_pav B'!H11="0","-0",IF(LEN('zap_pav B'!H11)&gt;0,-'zap_pav B'!H11,'zap_pav B'!H11)),";",IF(LEN('zap_pav B'!I11)&gt;0,-'zap_pav B'!I11,'zap_pav B'!I11),")")," "))</f>
        <v xml:space="preserve"> </v>
      </c>
      <c r="E41" s="75"/>
      <c r="F41" s="78"/>
      <c r="G41" s="82"/>
    </row>
    <row r="42" spans="1:7" ht="12" customHeight="1" x14ac:dyDescent="0.3">
      <c r="A42" s="288"/>
      <c r="B42" s="290">
        <v>21</v>
      </c>
      <c r="C42" s="74" t="str">
        <f>IF(A42&gt;0,VLOOKUP(A42,seznam!$A$5:$C$132,3),"------")</f>
        <v>------</v>
      </c>
      <c r="D42" s="75"/>
      <c r="E42" s="75"/>
      <c r="F42" s="79" t="str">
        <f>IF('zap_pav B'!W13&gt;'zap_pav B'!Y13,'zap_pav B'!O13,IF('zap_pav B'!W13&lt;'zap_pav B'!Y13,'zap_pav B'!Q13," "))</f>
        <v xml:space="preserve"> </v>
      </c>
      <c r="G42" s="82"/>
    </row>
    <row r="43" spans="1:7" ht="12" customHeight="1" x14ac:dyDescent="0.3">
      <c r="A43" s="289"/>
      <c r="B43" s="290"/>
      <c r="C43" s="92" t="str">
        <f>IF(A42&gt;0,VLOOKUP(A42,seznam!$A$5:$C$132,2),"------")</f>
        <v>------</v>
      </c>
      <c r="D43" s="75"/>
      <c r="E43" s="75"/>
      <c r="F43" s="78" t="str">
        <f>IF('zap_pav B'!W13&gt;'zap_pav B'!Y13,CONCATENATE('zap_pav B'!W13,":",'zap_pav B'!Y13,"   (",'zap_pav B'!R13,";",'zap_pav B'!S13,";",'zap_pav B'!T13,";",'zap_pav B'!U13,";",'zap_pav B'!V13,")"),IF('zap_pav B'!W13&lt;'zap_pav B'!Y13,CONCATENATE('zap_pav B'!Y13,":",'zap_pav B'!W13,"   (",IF('zap_pav B'!R13="0","-0",-'zap_pav B'!R13),";",IF('zap_pav B'!S13="0","-0",-'zap_pav B'!S13),";",IF('zap_pav B'!T13="0","-0",-'zap_pav B'!T13),";",IF('zap_pav B'!U13="0","-0",IF(LEN('zap_pav B'!U13)&gt;0,-'zap_pav B'!U13,'zap_pav B'!U13)),";",IF(LEN('zap_pav B'!V13)&gt;0,-'zap_pav B'!V13,'zap_pav B'!V13),")")," "))</f>
        <v xml:space="preserve"> </v>
      </c>
      <c r="G43" s="81"/>
    </row>
    <row r="44" spans="1:7" ht="12" customHeight="1" x14ac:dyDescent="0.3">
      <c r="A44" s="288"/>
      <c r="B44" s="290">
        <v>22</v>
      </c>
      <c r="C44" s="76" t="str">
        <f>IF(A44&gt;0,VLOOKUP(A44,seznam!$A$5:$C$132,3),"------")</f>
        <v>------</v>
      </c>
      <c r="D44" s="77" t="str">
        <f>IF('zap_pav B'!J12&gt;'zap_pav B'!L12,'zap_pav B'!B12,IF('zap_pav B'!J12&lt;'zap_pav B'!L12,'zap_pav B'!D12," "))</f>
        <v xml:space="preserve"> </v>
      </c>
      <c r="E44" s="75"/>
      <c r="F44" s="78"/>
      <c r="G44" s="81"/>
    </row>
    <row r="45" spans="1:7" ht="12" customHeight="1" x14ac:dyDescent="0.3">
      <c r="A45" s="289"/>
      <c r="B45" s="290"/>
      <c r="C45" s="93" t="str">
        <f>IF(A44&gt;0,VLOOKUP(A44,seznam!$A$5:$C$132,2),"------")</f>
        <v>------</v>
      </c>
      <c r="D45" s="75" t="str">
        <f>IF('zap_pav B'!J12&gt;'zap_pav B'!L12,CONCATENATE('zap_pav B'!J12,":",'zap_pav B'!L12,"   (",'zap_pav B'!E12,";",'zap_pav B'!F12,";",'zap_pav B'!G12,";",'zap_pav B'!H12,";",'zap_pav B'!I12,")"),IF('zap_pav B'!J12&lt;'zap_pav B'!L12,CONCATENATE('zap_pav B'!L12,":",'zap_pav B'!J12,"   (",IF('zap_pav B'!E12="0","-0",-'zap_pav B'!E12),";",IF('zap_pav B'!F12="0","-0",-'zap_pav B'!F12),";",IF('zap_pav B'!G12="0","-0",-'zap_pav B'!G12),";",IF('zap_pav B'!H12="0","-0",IF(LEN('zap_pav B'!H12)&gt;0,-'zap_pav B'!H12,'zap_pav B'!H12)),";",IF(LEN('zap_pav B'!I12)&gt;0,-'zap_pav B'!I12,'zap_pav B'!I12),")")," "))</f>
        <v xml:space="preserve"> </v>
      </c>
      <c r="E45" s="78"/>
      <c r="F45" s="78"/>
      <c r="G45" s="81"/>
    </row>
    <row r="46" spans="1:7" ht="12" customHeight="1" x14ac:dyDescent="0.3">
      <c r="A46" s="288"/>
      <c r="B46" s="290">
        <v>23</v>
      </c>
      <c r="C46" s="74" t="str">
        <f>IF(A46&gt;0,VLOOKUP(A46,seznam!$A$5:$C$132,3),"------")</f>
        <v>------</v>
      </c>
      <c r="D46" s="75"/>
      <c r="E46" s="79" t="str">
        <f>IF('zap_pav B'!W7&gt;'zap_pav B'!Y7,'zap_pav B'!O7,IF('zap_pav B'!W7&lt;'zap_pav B'!Y7,'zap_pav B'!Q7," "))</f>
        <v xml:space="preserve"> </v>
      </c>
      <c r="F46" s="78"/>
      <c r="G46" s="81"/>
    </row>
    <row r="47" spans="1:7" ht="12" customHeight="1" x14ac:dyDescent="0.3">
      <c r="A47" s="289"/>
      <c r="B47" s="290"/>
      <c r="C47" s="92" t="str">
        <f>IF(A46&gt;0,VLOOKUP(A46,seznam!$A$5:$C$132,2),"------")</f>
        <v>------</v>
      </c>
      <c r="D47" s="75"/>
      <c r="E47" s="78" t="str">
        <f>IF('zap_pav B'!W7&gt;'zap_pav B'!Y7,CONCATENATE('zap_pav B'!W7,":",'zap_pav B'!Y7,"   (",'zap_pav B'!R7,";",'zap_pav B'!S7,";",'zap_pav B'!T7,";",'zap_pav B'!U7,";",'zap_pav B'!V7,")"),IF('zap_pav B'!W7&lt;'zap_pav B'!Y7,CONCATENATE('zap_pav B'!Y7,":",'zap_pav B'!W7,"   (",IF('zap_pav B'!R7="0","-0",-'zap_pav B'!R7),";",IF('zap_pav B'!S7="0","-0",-'zap_pav B'!S7),";",IF('zap_pav B'!T7="0","-0",-'zap_pav B'!T7),";",IF('zap_pav B'!U7="0","-0",IF(LEN('zap_pav B'!U7)&gt;0,-'zap_pav B'!U7,'zap_pav B'!U7)),";",IF(LEN('zap_pav B'!V7)&gt;0,-'zap_pav B'!V7,'zap_pav B'!V7),")")," "))</f>
        <v xml:space="preserve"> </v>
      </c>
      <c r="F47" s="75"/>
      <c r="G47" s="81"/>
    </row>
    <row r="48" spans="1:7" ht="12" customHeight="1" x14ac:dyDescent="0.3">
      <c r="A48" s="288"/>
      <c r="B48" s="290">
        <v>24</v>
      </c>
      <c r="C48" s="76" t="str">
        <f>IF(A48&gt;0,VLOOKUP(A48,seznam!$A$5:$C$132,3),"------")</f>
        <v>------</v>
      </c>
      <c r="D48" s="77" t="str">
        <f>IF('zap_pav B'!J13&gt;'zap_pav B'!L13,'zap_pav B'!B13,IF('zap_pav B'!J13&lt;'zap_pav B'!L13,'zap_pav B'!D13," "))</f>
        <v xml:space="preserve"> </v>
      </c>
      <c r="E48" s="78"/>
      <c r="F48" s="75"/>
      <c r="G48" s="81"/>
    </row>
    <row r="49" spans="1:7" ht="12" customHeight="1" x14ac:dyDescent="0.3">
      <c r="A49" s="289"/>
      <c r="B49" s="290"/>
      <c r="C49" s="93" t="str">
        <f>IF(A48&gt;0,VLOOKUP(A48,seznam!$A$5:$C$132,2),"------")</f>
        <v>------</v>
      </c>
      <c r="D49" s="75" t="str">
        <f>IF('zap_pav B'!J13&gt;'zap_pav B'!L13,CONCATENATE('zap_pav B'!J13,":",'zap_pav B'!L13,"   (",'zap_pav B'!E13,";",'zap_pav B'!F13,";",'zap_pav B'!G13,";",'zap_pav B'!H13,";",'zap_pav B'!I13,")"),IF('zap_pav B'!J13&lt;'zap_pav B'!L13,CONCATENATE('zap_pav B'!L13,":",'zap_pav B'!J13,"   (",IF('zap_pav B'!E13="0","-0",-'zap_pav B'!E13),";",IF('zap_pav B'!F13="0","-0",-'zap_pav B'!F13),";",IF('zap_pav B'!G13="0","-0",-'zap_pav B'!G13),";",IF('zap_pav B'!H13="0","-0",IF(LEN('zap_pav B'!H13)&gt;0,-'zap_pav B'!H13,'zap_pav B'!H13)),";",IF(LEN('zap_pav B'!I13)&gt;0,-'zap_pav B'!I13,'zap_pav B'!I13),")")," "))</f>
        <v xml:space="preserve"> </v>
      </c>
      <c r="E49" s="75"/>
      <c r="F49" s="75"/>
      <c r="G49" s="81"/>
    </row>
    <row r="50" spans="1:7" ht="12" customHeight="1" x14ac:dyDescent="0.3">
      <c r="A50" s="288"/>
      <c r="B50" s="290">
        <v>25</v>
      </c>
      <c r="C50" s="74" t="str">
        <f>IF(A50&gt;0,VLOOKUP(A50,seznam!$A$5:$C$132,3),"------")</f>
        <v>------</v>
      </c>
      <c r="D50" s="75"/>
      <c r="E50" s="75"/>
      <c r="F50" s="75"/>
      <c r="G50" s="84" t="str">
        <f>IF('zap_pav B'!W17&gt;'zap_pav B'!Y17,'zap_pav B'!O17,IF('zap_pav B'!W17&lt;'zap_pav B'!Y17,'zap_pav B'!Q17," "))</f>
        <v xml:space="preserve"> </v>
      </c>
    </row>
    <row r="51" spans="1:7" ht="12" customHeight="1" x14ac:dyDescent="0.3">
      <c r="A51" s="289"/>
      <c r="B51" s="290"/>
      <c r="C51" s="92" t="str">
        <f>IF(A50&gt;0,VLOOKUP(A50,seznam!$A$5:$C$132,2),"------")</f>
        <v>------</v>
      </c>
      <c r="D51" s="75"/>
      <c r="E51" s="75"/>
      <c r="F51" s="75"/>
      <c r="G51" s="78" t="str">
        <f>IF('zap_pav B'!W17&gt;'zap_pav B'!Y17,CONCATENATE('zap_pav B'!W17,":",'zap_pav B'!Y17,"   (",'zap_pav B'!R17,";",'zap_pav B'!S17,";",'zap_pav B'!T17,";",'zap_pav B'!U17,";",'zap_pav B'!V17,")"),IF('zap_pav B'!W17&lt;'zap_pav B'!Y17,CONCATENATE('zap_pav B'!Y17,":",'zap_pav B'!W17,"   (",IF('zap_pav B'!R17="0","-0",-'zap_pav B'!R17),";",IF('zap_pav B'!S17="0","-0",-'zap_pav B'!S17),";",IF('zap_pav B'!T17="0","-0",-'zap_pav B'!T17),";",IF('zap_pav B'!U17="0","-0",IF(LEN('zap_pav B'!U17)&gt;0,-'zap_pav B'!U17,'zap_pav B'!U17)),";",IF(LEN('zap_pav B'!V17)&gt;0,-'zap_pav B'!V17,'zap_pav B'!V17),")")," "))</f>
        <v xml:space="preserve"> </v>
      </c>
    </row>
    <row r="52" spans="1:7" ht="12" customHeight="1" x14ac:dyDescent="0.3">
      <c r="A52" s="288"/>
      <c r="B52" s="290">
        <v>26</v>
      </c>
      <c r="C52" s="76" t="str">
        <f>IF(A52&gt;0,VLOOKUP(A52,seznam!$A$5:$C$132,3),"------")</f>
        <v>------</v>
      </c>
      <c r="D52" s="77" t="str">
        <f>IF('zap_pav B'!J14&gt;'zap_pav B'!L14,'zap_pav B'!B14,IF('zap_pav B'!J14&lt;'zap_pav B'!L14,'zap_pav B'!D14," "))</f>
        <v xml:space="preserve"> </v>
      </c>
      <c r="E52" s="75"/>
      <c r="F52" s="75"/>
      <c r="G52" s="78"/>
    </row>
    <row r="53" spans="1:7" ht="12" customHeight="1" x14ac:dyDescent="0.3">
      <c r="A53" s="289"/>
      <c r="B53" s="290"/>
      <c r="C53" s="93" t="str">
        <f>IF(A52&gt;0,VLOOKUP(A52,seznam!$A$5:$C$132,2),"------")</f>
        <v>------</v>
      </c>
      <c r="D53" s="75" t="str">
        <f>IF('zap_pav B'!J14&gt;'zap_pav B'!L14,CONCATENATE('zap_pav B'!J14,":",'zap_pav B'!L14,"   (",'zap_pav B'!E14,";",'zap_pav B'!F14,";",'zap_pav B'!G14,";",'zap_pav B'!H14,";",'zap_pav B'!I14,")"),IF('zap_pav B'!J14&lt;'zap_pav B'!L14,CONCATENATE('zap_pav B'!L14,":",'zap_pav B'!J14,"   (",IF('zap_pav B'!E14="0","-0",-'zap_pav B'!E14),";",IF('zap_pav B'!F14="0","-0",-'zap_pav B'!F14),";",IF('zap_pav B'!G14="0","-0",-'zap_pav B'!G14),";",IF('zap_pav B'!H14="0","-0",IF(LEN('zap_pav B'!H14)&gt;0,-'zap_pav B'!H14,'zap_pav B'!H14)),";",IF(LEN('zap_pav B'!I14)&gt;0,-'zap_pav B'!I14,'zap_pav B'!I14),")")," "))</f>
        <v xml:space="preserve"> </v>
      </c>
      <c r="E53" s="78"/>
      <c r="F53" s="75"/>
      <c r="G53" s="78"/>
    </row>
    <row r="54" spans="1:7" ht="12" customHeight="1" x14ac:dyDescent="0.3">
      <c r="A54" s="288"/>
      <c r="B54" s="290">
        <v>27</v>
      </c>
      <c r="C54" s="74" t="str">
        <f>IF(A54&gt;0,VLOOKUP(A54,seznam!$A$5:$C$132,3),"------")</f>
        <v>------</v>
      </c>
      <c r="D54" s="75"/>
      <c r="E54" s="79" t="str">
        <f>IF('zap_pav B'!W8&gt;'zap_pav B'!Y8,'zap_pav B'!O8,IF('zap_pav B'!W8&lt;'zap_pav B'!Y8,'zap_pav B'!Q8," "))</f>
        <v xml:space="preserve"> </v>
      </c>
      <c r="F54" s="75"/>
      <c r="G54" s="78"/>
    </row>
    <row r="55" spans="1:7" ht="12" customHeight="1" x14ac:dyDescent="0.3">
      <c r="A55" s="289"/>
      <c r="B55" s="290"/>
      <c r="C55" s="92" t="str">
        <f>IF(A54&gt;0,VLOOKUP(A54,seznam!$A$5:$C$132,2),"------")</f>
        <v>------</v>
      </c>
      <c r="D55" s="75"/>
      <c r="E55" s="78" t="str">
        <f>IF('zap_pav B'!W8&gt;'zap_pav B'!Y8,CONCATENATE('zap_pav B'!W8,":",'zap_pav B'!Y8,"   (",'zap_pav B'!R8,";",'zap_pav B'!S8,";",'zap_pav B'!T8,";",'zap_pav B'!U8,";",'zap_pav B'!V8,")"),IF('zap_pav B'!W8&lt;'zap_pav B'!Y8,CONCATENATE('zap_pav B'!Y8,":",'zap_pav B'!W8,"   (",IF('zap_pav B'!R8="0","-0",-'zap_pav B'!R8),";",IF('zap_pav B'!S8="0","-0",-'zap_pav B'!S8),";",IF('zap_pav B'!T8="0","-0",-'zap_pav B'!T8),";",IF('zap_pav B'!U8="0","-0",IF(LEN('zap_pav B'!U8)&gt;0,-'zap_pav B'!U8,'zap_pav B'!U8)),";",IF(LEN('zap_pav B'!V8)&gt;0,-'zap_pav B'!V8,'zap_pav B'!V8),")")," "))</f>
        <v xml:space="preserve"> </v>
      </c>
      <c r="F55" s="78"/>
      <c r="G55" s="78"/>
    </row>
    <row r="56" spans="1:7" ht="12" customHeight="1" x14ac:dyDescent="0.3">
      <c r="A56" s="288"/>
      <c r="B56" s="290">
        <v>28</v>
      </c>
      <c r="C56" s="76" t="str">
        <f>IF(A56&gt;0,VLOOKUP(A56,seznam!$A$5:$C$132,3),"------")</f>
        <v>------</v>
      </c>
      <c r="D56" s="77" t="str">
        <f>IF('zap_pav B'!J15&gt;'zap_pav B'!L15,'zap_pav B'!B15,IF('zap_pav B'!J15&lt;'zap_pav B'!L15,'zap_pav B'!D15," "))</f>
        <v xml:space="preserve"> </v>
      </c>
      <c r="E56" s="78"/>
      <c r="F56" s="78"/>
      <c r="G56" s="78"/>
    </row>
    <row r="57" spans="1:7" ht="12" customHeight="1" x14ac:dyDescent="0.3">
      <c r="A57" s="289"/>
      <c r="B57" s="290"/>
      <c r="C57" s="93" t="str">
        <f>IF(A56&gt;0,VLOOKUP(A56,seznam!$A$5:$C$132,2),"------")</f>
        <v>------</v>
      </c>
      <c r="D57" s="75" t="str">
        <f>IF('zap_pav B'!J15&gt;'zap_pav B'!L15,CONCATENATE('zap_pav B'!J15,":",'zap_pav B'!L15,"   (",'zap_pav B'!E15,";",'zap_pav B'!F15,";",'zap_pav B'!G15,";",'zap_pav B'!H15,";",'zap_pav B'!I15,")"),IF('zap_pav B'!J15&lt;'zap_pav B'!L15,CONCATENATE('zap_pav B'!L15,":",'zap_pav B'!J15,"   (",IF('zap_pav B'!E15="0","-0",-'zap_pav B'!E15),";",IF('zap_pav B'!F15="0","-0",-'zap_pav B'!F15),";",IF('zap_pav B'!G15="0","-0",-'zap_pav B'!G15),";",IF('zap_pav B'!H15="0","-0",IF(LEN('zap_pav B'!H15)&gt;0,-'zap_pav B'!H15,'zap_pav B'!H15)),";",IF(LEN('zap_pav B'!I15)&gt;0,-'zap_pav B'!I15,'zap_pav B'!I15),")")," "))</f>
        <v xml:space="preserve"> </v>
      </c>
      <c r="E57" s="75"/>
      <c r="F57" s="78"/>
      <c r="G57" s="78"/>
    </row>
    <row r="58" spans="1:7" ht="12" customHeight="1" x14ac:dyDescent="0.3">
      <c r="A58" s="288"/>
      <c r="B58" s="290">
        <v>29</v>
      </c>
      <c r="C58" s="74" t="str">
        <f>IF(A58&gt;0,VLOOKUP(A58,seznam!$A$5:$C$132,3),"------")</f>
        <v>------</v>
      </c>
      <c r="D58" s="75"/>
      <c r="E58" s="75"/>
      <c r="F58" s="79" t="str">
        <f>IF('zap_pav B'!W14&gt;'zap_pav B'!Y14,'zap_pav B'!O14,IF('zap_pav B'!W14&lt;'zap_pav B'!Y14,'zap_pav B'!Q14," "))</f>
        <v xml:space="preserve"> </v>
      </c>
      <c r="G58" s="78"/>
    </row>
    <row r="59" spans="1:7" ht="12" customHeight="1" x14ac:dyDescent="0.3">
      <c r="A59" s="289"/>
      <c r="B59" s="290"/>
      <c r="C59" s="92" t="str">
        <f>IF(A58&gt;0,VLOOKUP(A58,seznam!$A$5:$C$132,2),"------")</f>
        <v>------</v>
      </c>
      <c r="D59" s="75"/>
      <c r="E59" s="75"/>
      <c r="F59" s="78" t="str">
        <f>IF('zap_pav B'!W14&gt;'zap_pav B'!Y14,CONCATENATE('zap_pav B'!W14,":",'zap_pav B'!Y14,"   (",'zap_pav B'!R14,";",'zap_pav B'!S14,";",'zap_pav B'!T14,";",'zap_pav B'!U14,";",'zap_pav B'!V14,")"),IF('zap_pav B'!W14&lt;'zap_pav B'!Y14,CONCATENATE('zap_pav B'!Y14,":",'zap_pav B'!W14,"   (",IF('zap_pav B'!R14="0","-0",-'zap_pav B'!R14),";",IF('zap_pav B'!S14="0","-0",-'zap_pav B'!S14),";",IF('zap_pav B'!T14="0","-0",-'zap_pav B'!T14),";",IF('zap_pav B'!U14="0","-0",IF(LEN('zap_pav B'!U14)&gt;0,-'zap_pav B'!U14,'zap_pav B'!U14)),";",IF(LEN('zap_pav B'!V14)&gt;0,-'zap_pav B'!V14,'zap_pav B'!V14),")")," "))</f>
        <v xml:space="preserve"> </v>
      </c>
      <c r="G59" s="75"/>
    </row>
    <row r="60" spans="1:7" ht="12" customHeight="1" x14ac:dyDescent="0.3">
      <c r="A60" s="288"/>
      <c r="B60" s="290">
        <v>30</v>
      </c>
      <c r="C60" s="76" t="str">
        <f>IF(A60&gt;0,VLOOKUP(A60,seznam!$A$5:$C$132,3),"------")</f>
        <v>------</v>
      </c>
      <c r="D60" s="77" t="str">
        <f>IF('zap_pav B'!J16&gt;'zap_pav B'!L16,'zap_pav B'!B16,IF('zap_pav B'!J16&lt;'zap_pav B'!L16,'zap_pav B'!D16," "))</f>
        <v xml:space="preserve"> </v>
      </c>
      <c r="E60" s="75"/>
      <c r="F60" s="78"/>
      <c r="G60" s="75"/>
    </row>
    <row r="61" spans="1:7" ht="12" customHeight="1" x14ac:dyDescent="0.3">
      <c r="A61" s="289"/>
      <c r="B61" s="290"/>
      <c r="C61" s="93" t="str">
        <f>IF(A60&gt;0,VLOOKUP(A60,seznam!$A$5:$C$132,2),"------")</f>
        <v>------</v>
      </c>
      <c r="D61" s="75" t="str">
        <f>IF('zap_pav B'!J16&gt;'zap_pav B'!L16,CONCATENATE('zap_pav B'!J16,":",'zap_pav B'!L16,"   (",'zap_pav B'!E16,";",'zap_pav B'!F16,";",'zap_pav B'!G16,";",'zap_pav B'!H16,";",'zap_pav B'!I16,")"),IF('zap_pav B'!J16&lt;'zap_pav B'!L16,CONCATENATE('zap_pav B'!L16,":",'zap_pav B'!J16,"   (",IF('zap_pav B'!E16="0","-0",-'zap_pav B'!E16),";",IF('zap_pav B'!F16="0","-0",-'zap_pav B'!F16),";",IF('zap_pav B'!G16="0","-0",-'zap_pav B'!G16),";",IF('zap_pav B'!H16="0","-0",IF(LEN('zap_pav B'!H16)&gt;0,-'zap_pav B'!H16,'zap_pav B'!H16)),";",IF(LEN('zap_pav B'!I16)&gt;0,-'zap_pav B'!I16,'zap_pav B'!I16),")")," "))</f>
        <v xml:space="preserve"> </v>
      </c>
      <c r="E61" s="78"/>
      <c r="F61" s="78"/>
      <c r="G61" s="75"/>
    </row>
    <row r="62" spans="1:7" ht="12" customHeight="1" x14ac:dyDescent="0.3">
      <c r="A62" s="288"/>
      <c r="B62" s="290">
        <v>31</v>
      </c>
      <c r="C62" s="74" t="str">
        <f>IF(A62&gt;0,VLOOKUP(A62,seznam!$A$5:$C$132,3),"------")</f>
        <v>------</v>
      </c>
      <c r="D62" s="75"/>
      <c r="E62" s="79" t="str">
        <f>IF('zap_pav B'!W9&gt;'zap_pav B'!Y9,'zap_pav B'!O9,IF('zap_pav B'!W9&lt;'zap_pav B'!Y9,'zap_pav B'!Q9," "))</f>
        <v xml:space="preserve"> </v>
      </c>
      <c r="F62" s="78"/>
      <c r="G62" s="75"/>
    </row>
    <row r="63" spans="1:7" ht="12" customHeight="1" x14ac:dyDescent="0.3">
      <c r="A63" s="289"/>
      <c r="B63" s="290"/>
      <c r="C63" s="92" t="str">
        <f>IF(A62&gt;0,VLOOKUP(A62,seznam!$A$5:$C$132,2),"------")</f>
        <v>------</v>
      </c>
      <c r="D63" s="75"/>
      <c r="E63" s="78" t="str">
        <f>IF('zap_pav B'!W9&gt;'zap_pav B'!Y9,CONCATENATE('zap_pav B'!W9,":",'zap_pav B'!Y9,"   (",'zap_pav B'!R9,";",'zap_pav B'!S9,";",'zap_pav B'!T9,";",'zap_pav B'!U9,";",'zap_pav B'!V9,")"),IF('zap_pav B'!W9&lt;'zap_pav B'!Y9,CONCATENATE('zap_pav B'!Y9,":",'zap_pav B'!W9,"   (",IF('zap_pav B'!R9="0","-0",-'zap_pav B'!R9),";",IF('zap_pav B'!S9="0","-0",-'zap_pav B'!S9),";",IF('zap_pav B'!T9="0","-0",-'zap_pav B'!T9),";",IF('zap_pav B'!U9="0","-0",IF(LEN('zap_pav B'!U9)&gt;0,-'zap_pav B'!U9,'zap_pav B'!U9)),";",IF(LEN('zap_pav B'!V9)&gt;0,-'zap_pav B'!V9,'zap_pav B'!V9),")")," "))</f>
        <v xml:space="preserve"> </v>
      </c>
      <c r="F63" s="75"/>
      <c r="G63" s="75"/>
    </row>
    <row r="64" spans="1:7" ht="12" customHeight="1" x14ac:dyDescent="0.3">
      <c r="A64" s="288"/>
      <c r="B64" s="197">
        <v>32</v>
      </c>
      <c r="C64" s="76" t="str">
        <f>IF(A64&gt;0,VLOOKUP(A64,seznam!$A$5:$C$132,3),"------")</f>
        <v>------</v>
      </c>
      <c r="D64" s="77" t="str">
        <f>IF('zap_pav B'!J17&gt;'zap_pav B'!L17,'zap_pav B'!B17,IF('zap_pav B'!J17&lt;'zap_pav B'!L17,'zap_pav B'!D17," "))</f>
        <v xml:space="preserve"> </v>
      </c>
      <c r="E64" s="78"/>
      <c r="F64" s="75"/>
      <c r="G64" s="75"/>
    </row>
    <row r="65" spans="1:7" ht="12" customHeight="1" x14ac:dyDescent="0.3">
      <c r="A65" s="289"/>
      <c r="B65" s="234"/>
      <c r="C65" s="93" t="str">
        <f>IF(A64&gt;0,VLOOKUP(A64,seznam!$A$5:$C$132,2),"------")</f>
        <v>------</v>
      </c>
      <c r="D65" s="75" t="str">
        <f>IF('zap_pav B'!J17&gt;'zap_pav B'!L17,CONCATENATE('zap_pav B'!J17,":",'zap_pav B'!L17,"   (",'zap_pav B'!E17,";",'zap_pav B'!F17,";",'zap_pav B'!G17,";",'zap_pav B'!H17,";",'zap_pav B'!I17,")"),IF('zap_pav B'!J17&lt;'zap_pav B'!L17,CONCATENATE('zap_pav B'!L17,":",'zap_pav B'!J17,"   (",IF('zap_pav B'!E17="0","-0",-'zap_pav B'!E17),";",IF('zap_pav B'!F17="0","-0",-'zap_pav B'!F17),";",IF('zap_pav B'!G17="0","-0",-'zap_pav B'!G17),";",IF('zap_pav B'!H17="0","-0",IF(LEN('zap_pav B'!H17)&gt;0,-'zap_pav B'!H17,'zap_pav B'!H17)),";",IF(LEN('zap_pav B'!I17)&gt;0,-'zap_pav B'!I17,'zap_pav B'!I17),")")," "))</f>
        <v xml:space="preserve"> </v>
      </c>
      <c r="E65" s="75"/>
      <c r="F65" s="75"/>
      <c r="G65" s="75"/>
    </row>
    <row r="66" spans="1:7" ht="12" customHeight="1" x14ac:dyDescent="0.3">
      <c r="A66" s="73"/>
      <c r="B66" s="73"/>
      <c r="C66" s="112"/>
      <c r="D66" s="75"/>
      <c r="E66" s="75"/>
      <c r="F66" s="75"/>
      <c r="G66" s="75"/>
    </row>
  </sheetData>
  <mergeCells count="66">
    <mergeCell ref="F2:G3"/>
    <mergeCell ref="A2:A3"/>
    <mergeCell ref="A4:A5"/>
    <mergeCell ref="A6:A7"/>
    <mergeCell ref="A8:A9"/>
    <mergeCell ref="A18:A19"/>
    <mergeCell ref="A10:A11"/>
    <mergeCell ref="A12:A13"/>
    <mergeCell ref="A14:A15"/>
    <mergeCell ref="A16:A17"/>
    <mergeCell ref="A28:A29"/>
    <mergeCell ref="A30:A31"/>
    <mergeCell ref="A32:A33"/>
    <mergeCell ref="A34:A35"/>
    <mergeCell ref="A20:A21"/>
    <mergeCell ref="A22:A23"/>
    <mergeCell ref="A24:A25"/>
    <mergeCell ref="A26:A27"/>
    <mergeCell ref="A62:A63"/>
    <mergeCell ref="A64:A65"/>
    <mergeCell ref="B10:B11"/>
    <mergeCell ref="B12:B13"/>
    <mergeCell ref="B14:B15"/>
    <mergeCell ref="B16:B17"/>
    <mergeCell ref="B30:B31"/>
    <mergeCell ref="B32:B33"/>
    <mergeCell ref="B64:B65"/>
    <mergeCell ref="B28:B29"/>
    <mergeCell ref="B50:B51"/>
    <mergeCell ref="B52:B53"/>
    <mergeCell ref="B54:B55"/>
    <mergeCell ref="B56:B57"/>
    <mergeCell ref="B38:B39"/>
    <mergeCell ref="A52:A53"/>
    <mergeCell ref="B18:B19"/>
    <mergeCell ref="B20:B21"/>
    <mergeCell ref="B22:B23"/>
    <mergeCell ref="B24:B25"/>
    <mergeCell ref="A60:A61"/>
    <mergeCell ref="A54:A55"/>
    <mergeCell ref="A56:A57"/>
    <mergeCell ref="A58:A59"/>
    <mergeCell ref="A46:A47"/>
    <mergeCell ref="A48:A49"/>
    <mergeCell ref="A42:A43"/>
    <mergeCell ref="A50:A51"/>
    <mergeCell ref="A36:A37"/>
    <mergeCell ref="A38:A39"/>
    <mergeCell ref="A40:A41"/>
    <mergeCell ref="A44:A45"/>
    <mergeCell ref="B40:B41"/>
    <mergeCell ref="B1:G1"/>
    <mergeCell ref="B58:B59"/>
    <mergeCell ref="B60:B61"/>
    <mergeCell ref="B62:B63"/>
    <mergeCell ref="B42:B43"/>
    <mergeCell ref="B44:B45"/>
    <mergeCell ref="B46:B47"/>
    <mergeCell ref="B48:B49"/>
    <mergeCell ref="B34:B35"/>
    <mergeCell ref="B36:B37"/>
    <mergeCell ref="B2:B3"/>
    <mergeCell ref="B4:B5"/>
    <mergeCell ref="B6:B7"/>
    <mergeCell ref="B8:B9"/>
    <mergeCell ref="B26:B27"/>
  </mergeCells>
  <phoneticPr fontId="0" type="noConversion"/>
  <pageMargins left="0.19685039370078741" right="0.19685039370078741" top="0" bottom="0" header="0" footer="0"/>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opLeftCell="C1" workbookViewId="0">
      <selection activeCell="V3" sqref="V3"/>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 pavouk B'!C3</f>
        <v>Šimon Matěj</v>
      </c>
      <c r="C2" s="52" t="s">
        <v>10</v>
      </c>
      <c r="D2" s="10" t="str">
        <f>' pavouk B'!C5</f>
        <v>Trcala Simon</v>
      </c>
      <c r="E2" s="40" t="s">
        <v>239</v>
      </c>
      <c r="F2" s="41" t="s">
        <v>224</v>
      </c>
      <c r="G2" s="41" t="s">
        <v>228</v>
      </c>
      <c r="H2" s="41" t="s">
        <v>221</v>
      </c>
      <c r="I2" s="57"/>
      <c r="J2" s="55">
        <f>IF(AND(LEN(E2)&gt;0,MID(E2,1,1)&lt;&gt;"-"),"1","0")+IF(AND(LEN(F2)&gt;0,MID(F2,1,1)&lt;&gt;"-"),"1","0")+IF(AND(LEN(G2)&gt;0,MID(G2,1,1)&lt;&gt;"-"),"1","0")+IF(AND(LEN(H2)&gt;0,MID(H2,1,1)&lt;&gt;"-"),"1","0")+IF(AND(LEN(I2)&gt;0,MID(I2,1,1)&lt;&gt;"-"),"1","0")</f>
        <v>3</v>
      </c>
      <c r="K2" s="23" t="s">
        <v>7</v>
      </c>
      <c r="L2" s="24">
        <f>IF(AND(LEN(E2)&gt;0,MID(E2,1,1)="-"),"1","0")+IF(AND(LEN(F2)&gt;0,MID(F2,1,1)="-"),"1","0")+IF(AND(LEN(G2)&gt;0,MID(G2,1,1)="-"),"1","0")+IF(AND(LEN(H2)&gt;0,MID(H2,1,1)="-"),"1","0")+IF(AND(LEN(I2)&gt;0,MID(I2,1,1)="-"),"1","0")</f>
        <v>1</v>
      </c>
      <c r="N2" s="50">
        <v>1</v>
      </c>
      <c r="O2" s="51" t="str">
        <f>' pavouk B'!D4</f>
        <v>Šimon Matěj</v>
      </c>
      <c r="P2" s="52" t="s">
        <v>10</v>
      </c>
      <c r="Q2" s="10" t="str">
        <f>' pavouk B'!D8</f>
        <v>Matoušek Šimon</v>
      </c>
      <c r="R2" s="40" t="s">
        <v>249</v>
      </c>
      <c r="S2" s="41" t="s">
        <v>235</v>
      </c>
      <c r="T2" s="41" t="s">
        <v>232</v>
      </c>
      <c r="U2" s="41"/>
      <c r="V2" s="57"/>
      <c r="W2" s="55">
        <f>IF(AND(LEN(R2)&gt;0,MID(R2,1,1)&lt;&gt;"-"),"1","0")+IF(AND(LEN(S2)&gt;0,MID(S2,1,1)&lt;&gt;"-"),"1","0")+IF(AND(LEN(T2)&gt;0,MID(T2,1,1)&lt;&gt;"-"),"1","0")+IF(AND(LEN(U2)&gt;0,MID(U2,1,1)&lt;&gt;"-"),"1","0")+IF(AND(LEN(V2)&gt;0,MID(V2,1,1)&lt;&gt;"-"),"1","0")</f>
        <v>0</v>
      </c>
      <c r="X2" s="23" t="s">
        <v>7</v>
      </c>
      <c r="Y2" s="24">
        <f>IF(AND(LEN(R2)&gt;0,MID(R2,1,1)="-"),"1","0")+IF(AND(LEN(S2)&gt;0,MID(S2,1,1)="-"),"1","0")+IF(AND(LEN(T2)&gt;0,MID(T2,1,1)="-"),"1","0")+IF(AND(LEN(U2)&gt;0,MID(U2,1,1)="-"),"1","0")+IF(AND(LEN(V2)&gt;0,MID(V2,1,1)="-"),"1","0")</f>
        <v>3</v>
      </c>
    </row>
    <row r="3" spans="1:25" ht="13" x14ac:dyDescent="0.3">
      <c r="A3" s="53">
        <v>2</v>
      </c>
      <c r="B3" s="48" t="str">
        <f>' pavouk B'!C7</f>
        <v>Halenár Richard</v>
      </c>
      <c r="C3" s="49" t="s">
        <v>10</v>
      </c>
      <c r="D3" s="11" t="str">
        <f>' pavouk B'!C9</f>
        <v>Matoušek Šimon</v>
      </c>
      <c r="E3" s="42" t="s">
        <v>231</v>
      </c>
      <c r="F3" s="39" t="s">
        <v>229</v>
      </c>
      <c r="G3" s="39" t="s">
        <v>227</v>
      </c>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3</v>
      </c>
      <c r="N3" s="53">
        <v>2</v>
      </c>
      <c r="O3" s="48" t="str">
        <f>' pavouk B'!D12</f>
        <v>Kurka Matěj</v>
      </c>
      <c r="P3" s="49" t="s">
        <v>10</v>
      </c>
      <c r="Q3" s="48" t="str">
        <f>' pavouk B'!D16</f>
        <v>Hojač Hugo</v>
      </c>
      <c r="R3" s="42" t="s">
        <v>227</v>
      </c>
      <c r="S3" s="39" t="s">
        <v>240</v>
      </c>
      <c r="T3" s="39" t="s">
        <v>234</v>
      </c>
      <c r="U3" s="39" t="s">
        <v>234</v>
      </c>
      <c r="V3" s="58"/>
      <c r="W3" s="56">
        <f>IF(AND(LEN(R3)&gt;0,MID(R3,1,1)&lt;&gt;"-"),"1","0")+IF(AND(LEN(S3)&gt;0,MID(S3,1,1)&lt;&gt;"-"),"1","0")+IF(AND(LEN(T3)&gt;0,MID(T3,1,1)&lt;&gt;"-"),"1","0")+IF(AND(LEN(U3)&gt;0,MID(U3,1,1)&lt;&gt;"-"),"1","0")+IF(AND(LEN(V3)&gt;0,MID(V3,1,1)&lt;&gt;"-"),"1","0")</f>
        <v>1</v>
      </c>
      <c r="X3" s="26" t="s">
        <v>7</v>
      </c>
      <c r="Y3" s="27">
        <f>IF(AND(LEN(R3)&gt;0,MID(R3,1,1)="-"),"1","0")+IF(AND(LEN(S3)&gt;0,MID(S3,1,1)="-"),"1","0")+IF(AND(LEN(T3)&gt;0,MID(T3,1,1)="-"),"1","0")+IF(AND(LEN(U3)&gt;0,MID(U3,1,1)="-"),"1","0")+IF(AND(LEN(V3)&gt;0,MID(V3,1,1)="-"),"1","0")</f>
        <v>3</v>
      </c>
    </row>
    <row r="4" spans="1:25" ht="13" x14ac:dyDescent="0.3">
      <c r="A4" s="53">
        <v>3</v>
      </c>
      <c r="B4" s="48" t="str">
        <f>' pavouk B'!C11</f>
        <v>Kurka Matěj</v>
      </c>
      <c r="C4" s="49" t="s">
        <v>10</v>
      </c>
      <c r="D4" s="11" t="str">
        <f>' pavouk B'!C13</f>
        <v>Zouharová Beáta</v>
      </c>
      <c r="E4" s="42" t="s">
        <v>239</v>
      </c>
      <c r="F4" s="39" t="s">
        <v>226</v>
      </c>
      <c r="G4" s="39" t="s">
        <v>233</v>
      </c>
      <c r="H4" s="39"/>
      <c r="I4" s="58"/>
      <c r="J4" s="56">
        <f t="shared" ref="J4:J17" si="0">IF(AND(LEN(E4)&gt;0,MID(E4,1,1)&lt;&gt;"-"),"1","0")+IF(AND(LEN(F4)&gt;0,MID(F4,1,1)&lt;&gt;"-"),"1","0")+IF(AND(LEN(G4)&gt;0,MID(G4,1,1)&lt;&gt;"-"),"1","0")+IF(AND(LEN(H4)&gt;0,MID(H4,1,1)&lt;&gt;"-"),"1","0")+IF(AND(LEN(I4)&gt;0,MID(I4,1,1)&lt;&gt;"-"),"1","0")</f>
        <v>3</v>
      </c>
      <c r="K4" s="26" t="s">
        <v>7</v>
      </c>
      <c r="L4" s="27">
        <f t="shared" ref="L4:L17" si="1">IF(AND(LEN(E4)&gt;0,MID(E4,1,1)="-"),"1","0")+IF(AND(LEN(F4)&gt;0,MID(F4,1,1)="-"),"1","0")+IF(AND(LEN(G4)&gt;0,MID(G4,1,1)="-"),"1","0")+IF(AND(LEN(H4)&gt;0,MID(H4,1,1)="-"),"1","0")+IF(AND(LEN(I4)&gt;0,MID(I4,1,1)="-"),"1","0")</f>
        <v>0</v>
      </c>
      <c r="N4" s="53">
        <v>3</v>
      </c>
      <c r="O4" s="48" t="str">
        <f>' pavouk B'!D20</f>
        <v xml:space="preserve"> </v>
      </c>
      <c r="P4" s="49" t="s">
        <v>10</v>
      </c>
      <c r="Q4" s="11" t="str">
        <f>' pavouk B'!D24</f>
        <v xml:space="preserve"> </v>
      </c>
      <c r="R4" s="42"/>
      <c r="S4" s="39"/>
      <c r="T4" s="39"/>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0</v>
      </c>
    </row>
    <row r="5" spans="1:25" ht="13" x14ac:dyDescent="0.3">
      <c r="A5" s="53">
        <v>4</v>
      </c>
      <c r="B5" s="48" t="str">
        <f>' pavouk B'!C15</f>
        <v>Šnábl Josef</v>
      </c>
      <c r="C5" s="49" t="s">
        <v>10</v>
      </c>
      <c r="D5" s="11" t="str">
        <f>' pavouk B'!C17</f>
        <v>Hojač Hugo</v>
      </c>
      <c r="E5" s="42" t="s">
        <v>239</v>
      </c>
      <c r="F5" s="39" t="s">
        <v>226</v>
      </c>
      <c r="G5" s="39" t="s">
        <v>235</v>
      </c>
      <c r="H5" s="39" t="s">
        <v>227</v>
      </c>
      <c r="I5" s="58" t="s">
        <v>225</v>
      </c>
      <c r="J5" s="56">
        <f t="shared" si="0"/>
        <v>2</v>
      </c>
      <c r="K5" s="26" t="s">
        <v>7</v>
      </c>
      <c r="L5" s="27">
        <f t="shared" si="1"/>
        <v>3</v>
      </c>
      <c r="N5" s="53">
        <v>4</v>
      </c>
      <c r="O5" s="48" t="str">
        <f>' pavouk B'!D28</f>
        <v xml:space="preserve"> </v>
      </c>
      <c r="P5" s="49" t="s">
        <v>10</v>
      </c>
      <c r="Q5" s="11" t="str">
        <f>' pavouk B'!D32</f>
        <v xml:space="preserve"> </v>
      </c>
      <c r="R5" s="42"/>
      <c r="S5" s="39"/>
      <c r="T5" s="39"/>
      <c r="U5" s="39"/>
      <c r="V5" s="58"/>
      <c r="W5" s="56">
        <f t="shared" si="2"/>
        <v>0</v>
      </c>
      <c r="X5" s="26" t="s">
        <v>7</v>
      </c>
      <c r="Y5" s="27">
        <f t="shared" si="3"/>
        <v>0</v>
      </c>
    </row>
    <row r="6" spans="1:25" ht="13" x14ac:dyDescent="0.3">
      <c r="A6" s="53">
        <v>5</v>
      </c>
      <c r="B6" s="48" t="str">
        <f>' pavouk B'!C19</f>
        <v>------</v>
      </c>
      <c r="C6" s="49" t="s">
        <v>10</v>
      </c>
      <c r="D6" s="11" t="str">
        <f>' pavouk B'!C21</f>
        <v>------</v>
      </c>
      <c r="E6" s="42"/>
      <c r="F6" s="39"/>
      <c r="G6" s="39"/>
      <c r="H6" s="39"/>
      <c r="I6" s="58"/>
      <c r="J6" s="56">
        <f t="shared" si="0"/>
        <v>0</v>
      </c>
      <c r="K6" s="26" t="s">
        <v>7</v>
      </c>
      <c r="L6" s="27">
        <f t="shared" si="1"/>
        <v>0</v>
      </c>
      <c r="N6" s="53">
        <v>5</v>
      </c>
      <c r="O6" s="48" t="str">
        <f>' pavouk B'!D36</f>
        <v xml:space="preserve"> </v>
      </c>
      <c r="P6" s="49" t="s">
        <v>10</v>
      </c>
      <c r="Q6" s="11" t="str">
        <f>' pavouk B'!D40</f>
        <v xml:space="preserve"> </v>
      </c>
      <c r="R6" s="42"/>
      <c r="S6" s="39"/>
      <c r="T6" s="39"/>
      <c r="U6" s="39"/>
      <c r="V6" s="58"/>
      <c r="W6" s="56">
        <f t="shared" si="2"/>
        <v>0</v>
      </c>
      <c r="X6" s="26" t="s">
        <v>7</v>
      </c>
      <c r="Y6" s="27">
        <f t="shared" si="3"/>
        <v>0</v>
      </c>
    </row>
    <row r="7" spans="1:25" ht="13" x14ac:dyDescent="0.3">
      <c r="A7" s="53">
        <v>6</v>
      </c>
      <c r="B7" s="48" t="str">
        <f>' pavouk B'!C23</f>
        <v>------</v>
      </c>
      <c r="C7" s="49" t="s">
        <v>10</v>
      </c>
      <c r="D7" s="11" t="str">
        <f>' pavouk B'!C25</f>
        <v>------</v>
      </c>
      <c r="E7" s="42"/>
      <c r="F7" s="39"/>
      <c r="G7" s="39"/>
      <c r="H7" s="39"/>
      <c r="I7" s="58"/>
      <c r="J7" s="56">
        <f t="shared" si="0"/>
        <v>0</v>
      </c>
      <c r="K7" s="26" t="s">
        <v>7</v>
      </c>
      <c r="L7" s="27">
        <f t="shared" si="1"/>
        <v>0</v>
      </c>
      <c r="N7" s="53">
        <v>6</v>
      </c>
      <c r="O7" s="48" t="str">
        <f>' pavouk B'!D44</f>
        <v xml:space="preserve"> </v>
      </c>
      <c r="P7" s="49" t="s">
        <v>10</v>
      </c>
      <c r="Q7" s="11" t="str">
        <f>' pavouk B'!D48</f>
        <v xml:space="preserve"> </v>
      </c>
      <c r="R7" s="42"/>
      <c r="S7" s="39"/>
      <c r="T7" s="39"/>
      <c r="U7" s="39"/>
      <c r="V7" s="58"/>
      <c r="W7" s="56">
        <f t="shared" si="2"/>
        <v>0</v>
      </c>
      <c r="X7" s="26" t="s">
        <v>7</v>
      </c>
      <c r="Y7" s="27">
        <f t="shared" si="3"/>
        <v>0</v>
      </c>
    </row>
    <row r="8" spans="1:25" ht="13" x14ac:dyDescent="0.3">
      <c r="A8" s="53">
        <v>7</v>
      </c>
      <c r="B8" s="48" t="str">
        <f>' pavouk B'!C27</f>
        <v>------</v>
      </c>
      <c r="C8" s="49" t="s">
        <v>10</v>
      </c>
      <c r="D8" s="11" t="str">
        <f>' pavouk B'!C29</f>
        <v>------</v>
      </c>
      <c r="E8" s="42"/>
      <c r="F8" s="39"/>
      <c r="G8" s="39"/>
      <c r="H8" s="39"/>
      <c r="I8" s="58"/>
      <c r="J8" s="56">
        <f t="shared" si="0"/>
        <v>0</v>
      </c>
      <c r="K8" s="26" t="s">
        <v>7</v>
      </c>
      <c r="L8" s="27">
        <f t="shared" si="1"/>
        <v>0</v>
      </c>
      <c r="N8" s="53">
        <v>7</v>
      </c>
      <c r="O8" s="48" t="str">
        <f>' pavouk B'!D52</f>
        <v xml:space="preserve"> </v>
      </c>
      <c r="P8" s="49" t="s">
        <v>10</v>
      </c>
      <c r="Q8" s="11" t="str">
        <f>' pavouk B'!D56</f>
        <v xml:space="preserve"> </v>
      </c>
      <c r="R8" s="63"/>
      <c r="S8" s="64"/>
      <c r="T8" s="64"/>
      <c r="U8" s="64"/>
      <c r="V8" s="65"/>
      <c r="W8" s="56">
        <f t="shared" si="2"/>
        <v>0</v>
      </c>
      <c r="X8" s="26" t="s">
        <v>7</v>
      </c>
      <c r="Y8" s="27">
        <f t="shared" si="3"/>
        <v>0</v>
      </c>
    </row>
    <row r="9" spans="1:25" ht="13.5" thickBot="1" x14ac:dyDescent="0.35">
      <c r="A9" s="53">
        <v>8</v>
      </c>
      <c r="B9" s="48" t="str">
        <f>' pavouk B'!C31</f>
        <v>------</v>
      </c>
      <c r="C9" s="49" t="s">
        <v>10</v>
      </c>
      <c r="D9" s="11" t="str">
        <f>' pavouk B'!C33</f>
        <v>------</v>
      </c>
      <c r="E9" s="42"/>
      <c r="F9" s="39"/>
      <c r="G9" s="39"/>
      <c r="H9" s="39"/>
      <c r="I9" s="58"/>
      <c r="J9" s="56">
        <f t="shared" si="0"/>
        <v>0</v>
      </c>
      <c r="K9" s="26" t="s">
        <v>7</v>
      </c>
      <c r="L9" s="27">
        <f t="shared" si="1"/>
        <v>0</v>
      </c>
      <c r="N9" s="54">
        <v>8</v>
      </c>
      <c r="O9" s="59" t="str">
        <f>' pavouk B'!D60</f>
        <v xml:space="preserve"> </v>
      </c>
      <c r="P9" s="60" t="s">
        <v>10</v>
      </c>
      <c r="Q9" s="12" t="str">
        <f>' pavouk B'!D64</f>
        <v xml:space="preserve"> </v>
      </c>
      <c r="R9" s="43"/>
      <c r="S9" s="44"/>
      <c r="T9" s="44"/>
      <c r="U9" s="44"/>
      <c r="V9" s="61"/>
      <c r="W9" s="62">
        <f t="shared" si="2"/>
        <v>0</v>
      </c>
      <c r="X9" s="29" t="s">
        <v>7</v>
      </c>
      <c r="Y9" s="30">
        <f t="shared" si="3"/>
        <v>0</v>
      </c>
    </row>
    <row r="10" spans="1:25" ht="13.5" thickBot="1" x14ac:dyDescent="0.35">
      <c r="A10" s="53">
        <v>9</v>
      </c>
      <c r="B10" s="48" t="str">
        <f>' pavouk B'!C35</f>
        <v>------</v>
      </c>
      <c r="C10" s="49" t="s">
        <v>10</v>
      </c>
      <c r="D10" s="11" t="str">
        <f>' pavouk B'!C37</f>
        <v>------</v>
      </c>
      <c r="E10" s="42"/>
      <c r="F10" s="39"/>
      <c r="G10" s="39"/>
      <c r="H10" s="39"/>
      <c r="I10" s="58"/>
      <c r="J10" s="56">
        <f t="shared" si="0"/>
        <v>0</v>
      </c>
      <c r="K10" s="26" t="s">
        <v>7</v>
      </c>
      <c r="L10" s="27">
        <f t="shared" si="1"/>
        <v>0</v>
      </c>
      <c r="N10" s="295" t="s">
        <v>24</v>
      </c>
      <c r="O10" s="295"/>
      <c r="P10" s="295"/>
      <c r="Q10" s="295"/>
      <c r="R10" s="294"/>
      <c r="S10" s="294"/>
      <c r="T10" s="294"/>
      <c r="U10" s="294"/>
      <c r="V10" s="294"/>
      <c r="W10" s="294"/>
      <c r="X10" s="294"/>
      <c r="Y10" s="294"/>
    </row>
    <row r="11" spans="1:25" ht="13" x14ac:dyDescent="0.3">
      <c r="A11" s="53">
        <v>10</v>
      </c>
      <c r="B11" s="48" t="str">
        <f>' pavouk B'!C39</f>
        <v>------</v>
      </c>
      <c r="C11" s="49" t="s">
        <v>10</v>
      </c>
      <c r="D11" s="11" t="str">
        <f>' pavouk B'!C41</f>
        <v>------</v>
      </c>
      <c r="E11" s="42"/>
      <c r="F11" s="39"/>
      <c r="G11" s="39"/>
      <c r="H11" s="39"/>
      <c r="I11" s="58"/>
      <c r="J11" s="56">
        <f t="shared" si="0"/>
        <v>0</v>
      </c>
      <c r="K11" s="26" t="s">
        <v>7</v>
      </c>
      <c r="L11" s="27">
        <f t="shared" si="1"/>
        <v>0</v>
      </c>
      <c r="N11" s="50">
        <v>1</v>
      </c>
      <c r="O11" s="51" t="str">
        <f>' pavouk B'!E6</f>
        <v>Matoušek Šimon</v>
      </c>
      <c r="P11" s="52" t="s">
        <v>10</v>
      </c>
      <c r="Q11" s="69" t="str">
        <f>' pavouk B'!E14</f>
        <v>Hojač Hugo</v>
      </c>
      <c r="R11" s="66" t="s">
        <v>232</v>
      </c>
      <c r="S11" s="41" t="s">
        <v>224</v>
      </c>
      <c r="T11" s="41" t="s">
        <v>227</v>
      </c>
      <c r="U11" s="41" t="s">
        <v>239</v>
      </c>
      <c r="V11" s="57" t="s">
        <v>219</v>
      </c>
      <c r="W11" s="55">
        <f>IF(AND(LEN(R11)&gt;0,MID(R11,1,1)&lt;&gt;"-"),"1","0")+IF(AND(LEN(S11)&gt;0,MID(S11,1,1)&lt;&gt;"-"),"1","0")+IF(AND(LEN(T11)&gt;0,MID(T11,1,1)&lt;&gt;"-"),"1","0")+IF(AND(LEN(U11)&gt;0,MID(U11,1,1)&lt;&gt;"-"),"1","0")+IF(AND(LEN(V11)&gt;0,MID(V11,1,1)&lt;&gt;"-"),"1","0")</f>
        <v>3</v>
      </c>
      <c r="X11" s="23" t="s">
        <v>7</v>
      </c>
      <c r="Y11" s="24">
        <f>IF(AND(LEN(R11)&gt;0,MID(R11,1,1)="-"),"1","0")+IF(AND(LEN(S11)&gt;0,MID(S11,1,1)="-"),"1","0")+IF(AND(LEN(T11)&gt;0,MID(T11,1,1)="-"),"1","0")+IF(AND(LEN(U11)&gt;0,MID(U11,1,1)="-"),"1","0")+IF(AND(LEN(V11)&gt;0,MID(V11,1,1)="-"),"1","0")</f>
        <v>2</v>
      </c>
    </row>
    <row r="12" spans="1:25" ht="13" x14ac:dyDescent="0.3">
      <c r="A12" s="53">
        <v>11</v>
      </c>
      <c r="B12" s="48" t="str">
        <f>' pavouk B'!C43</f>
        <v>------</v>
      </c>
      <c r="C12" s="49" t="s">
        <v>10</v>
      </c>
      <c r="D12" s="11" t="str">
        <f>' pavouk B'!C45</f>
        <v>------</v>
      </c>
      <c r="E12" s="42"/>
      <c r="F12" s="39"/>
      <c r="G12" s="39"/>
      <c r="H12" s="39"/>
      <c r="I12" s="58"/>
      <c r="J12" s="56">
        <f t="shared" si="0"/>
        <v>0</v>
      </c>
      <c r="K12" s="26" t="s">
        <v>7</v>
      </c>
      <c r="L12" s="27">
        <f t="shared" si="1"/>
        <v>0</v>
      </c>
      <c r="N12" s="53">
        <v>2</v>
      </c>
      <c r="O12" s="48" t="str">
        <f>' pavouk B'!E22</f>
        <v xml:space="preserve"> </v>
      </c>
      <c r="P12" s="49" t="s">
        <v>10</v>
      </c>
      <c r="Q12" s="70" t="str">
        <f>' pavouk B'!E30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x14ac:dyDescent="0.3">
      <c r="A13" s="53">
        <v>12</v>
      </c>
      <c r="B13" s="48" t="str">
        <f>' pavouk B'!C47</f>
        <v>------</v>
      </c>
      <c r="C13" s="49" t="s">
        <v>10</v>
      </c>
      <c r="D13" s="11" t="str">
        <f>' pavouk B'!C49</f>
        <v>------</v>
      </c>
      <c r="E13" s="42"/>
      <c r="F13" s="39"/>
      <c r="G13" s="39"/>
      <c r="H13" s="39"/>
      <c r="I13" s="58"/>
      <c r="J13" s="56">
        <f t="shared" si="0"/>
        <v>0</v>
      </c>
      <c r="K13" s="26" t="s">
        <v>7</v>
      </c>
      <c r="L13" s="27">
        <f t="shared" si="1"/>
        <v>0</v>
      </c>
      <c r="N13" s="53">
        <v>3</v>
      </c>
      <c r="O13" s="48" t="str">
        <f>' pavouk B'!E38</f>
        <v xml:space="preserve"> </v>
      </c>
      <c r="P13" s="49" t="s">
        <v>10</v>
      </c>
      <c r="Q13" s="70" t="str">
        <f>' pavouk B'!E46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x14ac:dyDescent="0.35">
      <c r="A14" s="53">
        <v>13</v>
      </c>
      <c r="B14" s="48" t="str">
        <f>' pavouk B'!C51</f>
        <v>------</v>
      </c>
      <c r="C14" s="49" t="s">
        <v>10</v>
      </c>
      <c r="D14" s="11" t="str">
        <f>' pavouk B'!C53</f>
        <v>------</v>
      </c>
      <c r="E14" s="42"/>
      <c r="F14" s="39"/>
      <c r="G14" s="39"/>
      <c r="H14" s="39"/>
      <c r="I14" s="58"/>
      <c r="J14" s="56">
        <f t="shared" si="0"/>
        <v>0</v>
      </c>
      <c r="K14" s="26" t="s">
        <v>7</v>
      </c>
      <c r="L14" s="27">
        <f t="shared" si="1"/>
        <v>0</v>
      </c>
      <c r="N14" s="54">
        <v>4</v>
      </c>
      <c r="O14" s="59" t="str">
        <f>' pavouk B'!E54</f>
        <v xml:space="preserve"> </v>
      </c>
      <c r="P14" s="60" t="s">
        <v>10</v>
      </c>
      <c r="Q14" s="71" t="str">
        <f>' pavouk B'!E62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x14ac:dyDescent="0.35">
      <c r="A15" s="53">
        <v>14</v>
      </c>
      <c r="B15" s="48" t="str">
        <f>' pavouk B'!C55</f>
        <v>------</v>
      </c>
      <c r="C15" s="49" t="s">
        <v>10</v>
      </c>
      <c r="D15" s="11" t="str">
        <f>' pavouk B'!C57</f>
        <v>------</v>
      </c>
      <c r="E15" s="42"/>
      <c r="F15" s="39"/>
      <c r="G15" s="39"/>
      <c r="H15" s="39"/>
      <c r="I15" s="58"/>
      <c r="J15" s="56">
        <f t="shared" si="0"/>
        <v>0</v>
      </c>
      <c r="K15" s="26" t="s">
        <v>7</v>
      </c>
      <c r="L15" s="27">
        <f t="shared" si="1"/>
        <v>0</v>
      </c>
      <c r="N15" s="295" t="s">
        <v>25</v>
      </c>
      <c r="O15" s="295"/>
      <c r="P15" s="295"/>
      <c r="Q15" s="295"/>
      <c r="R15" s="294"/>
      <c r="S15" s="294"/>
      <c r="T15" s="294"/>
      <c r="U15" s="294"/>
      <c r="V15" s="294"/>
      <c r="W15" s="294"/>
      <c r="X15" s="294"/>
      <c r="Y15" s="294"/>
    </row>
    <row r="16" spans="1:25" ht="13" x14ac:dyDescent="0.3">
      <c r="A16" s="53">
        <v>15</v>
      </c>
      <c r="B16" s="48" t="str">
        <f>' pavouk B'!C59</f>
        <v>------</v>
      </c>
      <c r="C16" s="49" t="s">
        <v>10</v>
      </c>
      <c r="D16" s="11" t="str">
        <f>' pavouk B'!C61</f>
        <v>------</v>
      </c>
      <c r="E16" s="42"/>
      <c r="F16" s="39"/>
      <c r="G16" s="39"/>
      <c r="H16" s="39"/>
      <c r="I16" s="58"/>
      <c r="J16" s="56">
        <f t="shared" si="0"/>
        <v>0</v>
      </c>
      <c r="K16" s="26" t="s">
        <v>7</v>
      </c>
      <c r="L16" s="27">
        <f t="shared" si="1"/>
        <v>0</v>
      </c>
      <c r="N16" s="50">
        <v>1</v>
      </c>
      <c r="O16" s="51" t="str">
        <f>' pavouk B'!F10</f>
        <v>Matoušek Šimon</v>
      </c>
      <c r="P16" s="52" t="s">
        <v>10</v>
      </c>
      <c r="Q16" s="69" t="str">
        <f>' pavouk B'!F26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x14ac:dyDescent="0.35">
      <c r="A17" s="54">
        <v>16</v>
      </c>
      <c r="B17" s="59" t="str">
        <f>' pavouk B'!C63</f>
        <v>------</v>
      </c>
      <c r="C17" s="60" t="s">
        <v>10</v>
      </c>
      <c r="D17" s="12" t="str">
        <f>' pavouk B'!C65</f>
        <v>------</v>
      </c>
      <c r="E17" s="43"/>
      <c r="F17" s="44"/>
      <c r="G17" s="44"/>
      <c r="H17" s="44"/>
      <c r="I17" s="61"/>
      <c r="J17" s="62">
        <f t="shared" si="0"/>
        <v>0</v>
      </c>
      <c r="K17" s="29" t="s">
        <v>7</v>
      </c>
      <c r="L17" s="30">
        <f t="shared" si="1"/>
        <v>0</v>
      </c>
      <c r="N17" s="54">
        <v>2</v>
      </c>
      <c r="O17" s="59" t="str">
        <f>' pavouk B'!F42</f>
        <v xml:space="preserve"> </v>
      </c>
      <c r="P17" s="60" t="s">
        <v>10</v>
      </c>
      <c r="Q17" s="71" t="str">
        <f>' pavouk B'!F58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x14ac:dyDescent="0.35">
      <c r="N18" s="295" t="s">
        <v>26</v>
      </c>
      <c r="O18" s="295"/>
      <c r="P18" s="295"/>
      <c r="Q18" s="295"/>
      <c r="R18" s="294"/>
      <c r="S18" s="294"/>
      <c r="T18" s="294"/>
      <c r="U18" s="294"/>
      <c r="V18" s="294"/>
      <c r="W18" s="294"/>
      <c r="X18" s="294"/>
      <c r="Y18" s="294"/>
    </row>
    <row r="19" spans="1:25" ht="13.5" thickBot="1" x14ac:dyDescent="0.35">
      <c r="N19" s="100">
        <v>1</v>
      </c>
      <c r="O19" s="101" t="str">
        <f>' pavouk B'!G18</f>
        <v xml:space="preserve"> </v>
      </c>
      <c r="P19" s="102" t="s">
        <v>10</v>
      </c>
      <c r="Q19" s="103" t="str">
        <f>' pavouk B'!G50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5">
    <mergeCell ref="N18:Y18"/>
    <mergeCell ref="A1:L1"/>
    <mergeCell ref="N1:Y1"/>
    <mergeCell ref="N10:Y10"/>
    <mergeCell ref="N15:Y15"/>
  </mergeCells>
  <phoneticPr fontId="0" type="noConversion"/>
  <pageMargins left="0.19685039370078741" right="0.59055118110236227" top="0.39370078740157483" bottom="0.39370078740157483" header="0" footer="0"/>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90" zoomScaleNormal="100" zoomScaleSheetLayoutView="90" workbookViewId="0">
      <selection activeCell="A6" sqref="A6:A7"/>
    </sheetView>
  </sheetViews>
  <sheetFormatPr defaultRowHeight="13" x14ac:dyDescent="0.3"/>
  <cols>
    <col min="1" max="1" width="3.453125" style="2" customWidth="1"/>
    <col min="2" max="2" width="2.7265625" style="2" customWidth="1"/>
    <col min="3" max="3" width="18.7265625" style="2" customWidth="1"/>
    <col min="4" max="7" width="18.7265625" style="3" customWidth="1"/>
    <col min="9" max="9" width="16.453125" customWidth="1"/>
  </cols>
  <sheetData>
    <row r="1" spans="1:7" ht="33" customHeight="1" x14ac:dyDescent="0.25">
      <c r="A1" s="91"/>
      <c r="B1" s="253" t="e">
        <f ca="1">_xlfn.TEXTJOIN("-",,seznam!B2,"útěcha turnaj B")</f>
        <v>#NAME?</v>
      </c>
      <c r="C1" s="253"/>
      <c r="D1" s="253"/>
      <c r="E1" s="253"/>
      <c r="F1" s="253"/>
      <c r="G1" s="253"/>
    </row>
    <row r="2" spans="1:7" ht="12" customHeight="1" x14ac:dyDescent="0.3">
      <c r="A2" s="288">
        <v>30</v>
      </c>
      <c r="B2" s="291">
        <v>1</v>
      </c>
      <c r="C2" s="74" t="str">
        <f>IF(A2&gt;0,VLOOKUP(A2,seznam!$A$5:$C$132,3),"------")</f>
        <v>Sokol Vracov</v>
      </c>
      <c r="D2" s="75"/>
      <c r="E2" s="75"/>
      <c r="F2" s="292" t="str">
        <f>'1.st A+B'!Y2</f>
        <v>Ráječko 23.03.2025</v>
      </c>
      <c r="G2" s="293"/>
    </row>
    <row r="3" spans="1:7" ht="12" customHeight="1" x14ac:dyDescent="0.3">
      <c r="A3" s="289"/>
      <c r="B3" s="234"/>
      <c r="C3" s="92" t="str">
        <f>IF(A2&gt;0,VLOOKUP(A2,seznam!$A$5:$C$132,2),"------")</f>
        <v>Mikulčíková Michaela</v>
      </c>
      <c r="D3" s="75"/>
      <c r="E3" s="75"/>
      <c r="F3" s="293"/>
      <c r="G3" s="293"/>
    </row>
    <row r="4" spans="1:7" ht="12" customHeight="1" x14ac:dyDescent="0.3">
      <c r="A4" s="288">
        <v>40</v>
      </c>
      <c r="B4" s="290">
        <v>2</v>
      </c>
      <c r="C4" s="76" t="str">
        <f>IF(A4&gt;0,VLOOKUP(A4,seznam!$A$5:$C$132,3),"------")</f>
        <v>KST Blansko</v>
      </c>
      <c r="D4" s="77" t="str">
        <f>IF('zap_útěcha B'!J2&gt;'zap_útěcha B'!L2,'zap_útěcha B'!B2,IF('zap_útěcha B'!J2&lt;'zap_útěcha B'!L2,'zap_útěcha B'!D2," "))</f>
        <v>Mikulčíková Michaela</v>
      </c>
      <c r="E4" s="75"/>
      <c r="F4" s="75"/>
      <c r="G4" s="75"/>
    </row>
    <row r="5" spans="1:7" ht="12" customHeight="1" x14ac:dyDescent="0.3">
      <c r="A5" s="289"/>
      <c r="B5" s="290"/>
      <c r="C5" s="93" t="str">
        <f>IF(A4&gt;0,VLOOKUP(A4,seznam!$A$5:$C$132,2),"------")</f>
        <v>Veselá Liliana</v>
      </c>
      <c r="D5" s="75" t="str">
        <f>IF('zap_útěcha B'!J2&gt;'zap_útěcha B'!L2,CONCATENATE('zap_útěcha B'!J2,":",'zap_útěcha B'!L2,"   (",'zap_útěcha B'!E2,";",'zap_útěcha B'!F2,";",'zap_útěcha B'!G2,";",'zap_útěcha B'!H2,";",'zap_útěcha B'!I2,")"),IF('zap_útěcha B'!J2&lt;'zap_útěcha B'!L2,CONCATENATE('zap_útěcha B'!L2,":",'zap_útěcha B'!J2,"   (",IF('zap_útěcha B'!E2="0","-0",-'zap_útěcha B'!E2),";",IF('zap_útěcha B'!F2="0","-0",-'zap_útěcha B'!F2),";",IF('zap_útěcha B'!G2="0","-0",-'zap_útěcha B'!G2),";",IF('zap_útěcha B'!H2="0","-0",IF(LEN('zap_útěcha B'!H2)&gt;0,-'zap_útěcha B'!H2,'zap_útěcha B'!H2)),";",IF(LEN('zap_útěcha B'!I2)&gt;0,-'zap_útěcha B'!I2,'zap_útěcha B'!I2),")")," "))</f>
        <v>3:0   (5;2;2;;)</v>
      </c>
      <c r="E5" s="78"/>
      <c r="F5" s="75"/>
      <c r="G5" s="75"/>
    </row>
    <row r="6" spans="1:7" ht="12" customHeight="1" x14ac:dyDescent="0.3">
      <c r="A6" s="288">
        <v>38</v>
      </c>
      <c r="B6" s="290">
        <v>3</v>
      </c>
      <c r="C6" s="74" t="str">
        <f>IF(A6&gt;0,VLOOKUP(A6,seznam!$A$5:$C$132,3),"------")</f>
        <v>MK Řeznovice</v>
      </c>
      <c r="D6" s="75"/>
      <c r="E6" s="79" t="str">
        <f>IF('zap_útěcha B'!W2&gt;'zap_útěcha B'!Y2,'zap_útěcha B'!O2,IF('zap_útěcha B'!W2&lt;'zap_útěcha B'!Y2,'zap_útěcha B'!Q2," "))</f>
        <v>Mráz Eduard</v>
      </c>
      <c r="F6" s="75"/>
      <c r="G6" s="75"/>
    </row>
    <row r="7" spans="1:7" ht="12" customHeight="1" x14ac:dyDescent="0.3">
      <c r="A7" s="289"/>
      <c r="B7" s="290"/>
      <c r="C7" s="92" t="str">
        <f>IF(A6&gt;0,VLOOKUP(A6,seznam!$A$5:$C$132,2),"------")</f>
        <v>Krouželová Linda</v>
      </c>
      <c r="D7" s="75"/>
      <c r="E7" s="78" t="str">
        <f>IF('zap_útěcha B'!W2&gt;'zap_útěcha B'!Y2,CONCATENATE('zap_útěcha B'!W2,":",'zap_útěcha B'!Y2,"   (",'zap_útěcha B'!R2,";",'zap_útěcha B'!S2,";",'zap_útěcha B'!T2,";",'zap_útěcha B'!U2,";",'zap_útěcha B'!V2,")"),IF('zap_útěcha B'!W2&lt;'zap_útěcha B'!Y2,CONCATENATE('zap_útěcha B'!Y2,":",'zap_útěcha B'!W2,"   (",IF('zap_útěcha B'!R2="0","-0",-'zap_útěcha B'!R2),";",IF('zap_útěcha B'!S2="0","-0",-'zap_útěcha B'!S2),";",IF('zap_útěcha B'!T2="0","-0",-'zap_útěcha B'!T2),";",IF('zap_útěcha B'!U2="0","-0",IF(LEN('zap_útěcha B'!U2)&gt;0,-'zap_útěcha B'!U2,'zap_útěcha B'!U2)),";",IF(LEN('zap_útěcha B'!V2)&gt;0,-'zap_útěcha B'!V2,'zap_útěcha B'!V2),")")," "))</f>
        <v>3:2   (7;11;-2;-5;9)</v>
      </c>
      <c r="F7" s="78"/>
      <c r="G7" s="75"/>
    </row>
    <row r="8" spans="1:7" ht="12" customHeight="1" x14ac:dyDescent="0.3">
      <c r="A8" s="288">
        <v>35</v>
      </c>
      <c r="B8" s="290">
        <v>4</v>
      </c>
      <c r="C8" s="76" t="str">
        <f>IF(A8&gt;0,VLOOKUP(A8,seznam!$A$5:$C$132,3),"------")</f>
        <v>KST FOSFA LVA</v>
      </c>
      <c r="D8" s="77" t="str">
        <f>IF('zap_útěcha B'!J3&gt;'zap_útěcha B'!L3,'zap_útěcha B'!B3,IF('zap_útěcha B'!J3&lt;'zap_útěcha B'!L3,'zap_útěcha B'!D3," "))</f>
        <v>Mráz Eduard</v>
      </c>
      <c r="E8" s="78"/>
      <c r="F8" s="78"/>
      <c r="G8" s="75"/>
    </row>
    <row r="9" spans="1:7" ht="12" customHeight="1" x14ac:dyDescent="0.3">
      <c r="A9" s="289"/>
      <c r="B9" s="290"/>
      <c r="C9" s="93" t="str">
        <f>IF(A8&gt;0,VLOOKUP(A8,seznam!$A$5:$C$132,2),"------")</f>
        <v>Mráz Eduard</v>
      </c>
      <c r="D9" s="75" t="str">
        <f>IF('zap_útěcha B'!J3&gt;'zap_útěcha B'!L3,CONCATENATE('zap_útěcha B'!J3,":",'zap_útěcha B'!L3,"   (",'zap_útěcha B'!E3,";",'zap_útěcha B'!F3,";",'zap_útěcha B'!G3,";",'zap_útěcha B'!H3,";",'zap_útěcha B'!I3,")"),IF('zap_útěcha B'!J3&lt;'zap_útěcha B'!L3,CONCATENATE('zap_útěcha B'!L3,":",'zap_útěcha B'!J3,"   (",IF('zap_útěcha B'!E3="0","-0",-'zap_útěcha B'!E3),";",IF('zap_útěcha B'!F3="0","-0",-'zap_útěcha B'!F3),";",IF('zap_útěcha B'!G3="0","-0",-'zap_útěcha B'!G3),";",IF('zap_útěcha B'!H3="0","-0",IF(LEN('zap_útěcha B'!H3)&gt;0,-'zap_útěcha B'!H3,'zap_útěcha B'!H3)),";",IF(LEN('zap_útěcha B'!I3)&gt;0,-'zap_útěcha B'!I3,'zap_útěcha B'!I3),")")," "))</f>
        <v>3:0   (5;5;8;;)</v>
      </c>
      <c r="E9" s="75"/>
      <c r="F9" s="78"/>
      <c r="G9" s="75"/>
    </row>
    <row r="10" spans="1:7" ht="12" customHeight="1" x14ac:dyDescent="0.3">
      <c r="A10" s="288">
        <v>34</v>
      </c>
      <c r="B10" s="290">
        <v>5</v>
      </c>
      <c r="C10" s="74" t="str">
        <f>IF(A10&gt;0,VLOOKUP(A10,seznam!$A$5:$C$132,3),"------")</f>
        <v>TJ Sokol Ondratice</v>
      </c>
      <c r="D10" s="75"/>
      <c r="E10" s="75"/>
      <c r="F10" s="79" t="str">
        <f>IF('zap_útěcha B'!W11&gt;'zap_útěcha B'!Y11,'zap_útěcha B'!O11,IF('zap_útěcha B'!W11&lt;'zap_útěcha B'!Y11,'zap_útěcha B'!Q11," "))</f>
        <v>Mráz Eduard</v>
      </c>
      <c r="G10" s="75"/>
    </row>
    <row r="11" spans="1:7" ht="12" customHeight="1" x14ac:dyDescent="0.3">
      <c r="A11" s="289"/>
      <c r="B11" s="290"/>
      <c r="C11" s="92" t="str">
        <f>IF(A10&gt;0,VLOOKUP(A10,seznam!$A$5:$C$132,2),"------")</f>
        <v>Beneš Jan</v>
      </c>
      <c r="D11" s="75"/>
      <c r="E11" s="75"/>
      <c r="F11" s="78" t="str">
        <f>IF('zap_útěcha B'!W11&gt;'zap_útěcha B'!Y11,CONCATENATE('zap_útěcha B'!W11,":",'zap_útěcha B'!Y11,"   (",'zap_útěcha B'!R11,";",'zap_útěcha B'!S11,";",'zap_útěcha B'!T11,";",'zap_útěcha B'!U11,";",'zap_útěcha B'!V11,")"),IF('zap_útěcha B'!W11&lt;'zap_útěcha B'!Y11,CONCATENATE('zap_útěcha B'!Y11,":",'zap_útěcha B'!W11,"   (",IF('zap_útěcha B'!R11="0","-0",-'zap_útěcha B'!R11),";",IF('zap_útěcha B'!S11="0","-0",-'zap_útěcha B'!S11),";",IF('zap_útěcha B'!T11="0","-0",-'zap_útěcha B'!T11),";",IF('zap_útěcha B'!U11="0","-0",IF(LEN('zap_útěcha B'!U11)&gt;0,-'zap_útěcha B'!U11,'zap_útěcha B'!U11)),";",IF(LEN('zap_útěcha B'!V11)&gt;0,-'zap_útěcha B'!V11,'zap_útěcha B'!V11),")")," "))</f>
        <v>3:0   (10;8;7;;)</v>
      </c>
      <c r="G11" s="75"/>
    </row>
    <row r="12" spans="1:7" ht="12" customHeight="1" x14ac:dyDescent="0.3">
      <c r="A12" s="288">
        <v>36</v>
      </c>
      <c r="B12" s="290">
        <v>6</v>
      </c>
      <c r="C12" s="76" t="str">
        <f>IF(A12&gt;0,VLOOKUP(A12,seznam!$A$5:$C$132,3),"------")</f>
        <v>MK Řeznovice</v>
      </c>
      <c r="D12" s="77" t="str">
        <f>IF('zap_útěcha B'!J4&gt;'zap_útěcha B'!L4,'zap_útěcha B'!B4,IF('zap_útěcha B'!J4&lt;'zap_útěcha B'!L4,'zap_útěcha B'!D4," "))</f>
        <v>Beneš Jan</v>
      </c>
      <c r="E12" s="75"/>
      <c r="F12" s="78"/>
      <c r="G12" s="75"/>
    </row>
    <row r="13" spans="1:7" ht="12" customHeight="1" x14ac:dyDescent="0.3">
      <c r="A13" s="289"/>
      <c r="B13" s="290"/>
      <c r="C13" s="93" t="str">
        <f>IF(A12&gt;0,VLOOKUP(A12,seznam!$A$5:$C$132,2),"------")</f>
        <v>Filoniuk Jaroslav</v>
      </c>
      <c r="D13" s="75" t="str">
        <f>IF('zap_útěcha B'!J4&gt;'zap_útěcha B'!L4,CONCATENATE('zap_útěcha B'!J4,":",'zap_útěcha B'!L4,"   (",'zap_útěcha B'!E4,";",'zap_útěcha B'!F4,";",'zap_útěcha B'!G4,";",'zap_útěcha B'!H4,";",'zap_útěcha B'!I4,")"),IF('zap_útěcha B'!J4&lt;'zap_útěcha B'!L4,CONCATENATE('zap_útěcha B'!L4,":",'zap_útěcha B'!J4,"   (",IF('zap_útěcha B'!E4="0","-0",-'zap_útěcha B'!E4),";",IF('zap_útěcha B'!F4="0","-0",-'zap_útěcha B'!F4),";",IF('zap_útěcha B'!G4="0","-0",-'zap_útěcha B'!G4),";",IF('zap_útěcha B'!H4="0","-0",IF(LEN('zap_útěcha B'!H4)&gt;0,-'zap_útěcha B'!H4,'zap_útěcha B'!H4)),";",IF(LEN('zap_útěcha B'!I4)&gt;0,-'zap_útěcha B'!I4,'zap_útěcha B'!I4),")")," "))</f>
        <v>3:2   (13;-11;10;-8;7)</v>
      </c>
      <c r="E13" s="78"/>
      <c r="F13" s="78"/>
      <c r="G13" s="75"/>
    </row>
    <row r="14" spans="1:7" ht="12" customHeight="1" x14ac:dyDescent="0.3">
      <c r="A14" s="288">
        <v>37</v>
      </c>
      <c r="B14" s="290">
        <v>7</v>
      </c>
      <c r="C14" s="74" t="str">
        <f>IF(A14&gt;0,VLOOKUP(A14,seznam!$A$5:$C$132,3),"------")</f>
        <v>MK Řeznovice</v>
      </c>
      <c r="D14" s="75"/>
      <c r="E14" s="79" t="str">
        <f>IF('zap_útěcha B'!W3&gt;'zap_útěcha B'!Y3,'zap_útěcha B'!O3,IF('zap_útěcha B'!W3&lt;'zap_útěcha B'!Y3,'zap_útěcha B'!Q3," "))</f>
        <v>Beneš Jan</v>
      </c>
      <c r="F14" s="78"/>
      <c r="G14" s="75"/>
    </row>
    <row r="15" spans="1:7" ht="12" customHeight="1" x14ac:dyDescent="0.3">
      <c r="A15" s="289"/>
      <c r="B15" s="290"/>
      <c r="C15" s="92" t="str">
        <f>IF(A14&gt;0,VLOOKUP(A14,seznam!$A$5:$C$132,2),"------")</f>
        <v>Kottman Oskar</v>
      </c>
      <c r="D15" s="75"/>
      <c r="E15" s="78" t="str">
        <f>IF('zap_útěcha B'!W3&gt;'zap_útěcha B'!Y3,CONCATENATE('zap_útěcha B'!W3,":",'zap_útěcha B'!Y3,"   (",'zap_útěcha B'!R3,";",'zap_útěcha B'!S3,";",'zap_útěcha B'!T3,";",'zap_útěcha B'!U3,";",'zap_útěcha B'!V3,")"),IF('zap_útěcha B'!W3&lt;'zap_útěcha B'!Y3,CONCATENATE('zap_útěcha B'!Y3,":",'zap_útěcha B'!W3,"   (",IF('zap_útěcha B'!R3="0","-0",-'zap_útěcha B'!R3),";",IF('zap_útěcha B'!S3="0","-0",-'zap_útěcha B'!S3),";",IF('zap_útěcha B'!T3="0","-0",-'zap_útěcha B'!T3),";",IF('zap_útěcha B'!U3="0","-0",IF(LEN('zap_útěcha B'!U3)&gt;0,-'zap_útěcha B'!U3,'zap_útěcha B'!U3)),";",IF(LEN('zap_útěcha B'!V3)&gt;0,-'zap_útěcha B'!V3,'zap_útěcha B'!V3),")")," "))</f>
        <v>3:0   (3;4;6;;)</v>
      </c>
      <c r="F15" s="75"/>
      <c r="G15" s="75"/>
    </row>
    <row r="16" spans="1:7" ht="12" customHeight="1" x14ac:dyDescent="0.3">
      <c r="A16" s="288">
        <v>33</v>
      </c>
      <c r="B16" s="290">
        <v>8</v>
      </c>
      <c r="C16" s="76" t="str">
        <f>IF(A16&gt;0,VLOOKUP(A16,seznam!$A$5:$C$132,3),"------")</f>
        <v>Sokol Znojmo-Orel Únanov</v>
      </c>
      <c r="D16" s="77" t="str">
        <f>IF('zap_útěcha B'!J5&gt;'zap_útěcha B'!L5,'zap_útěcha B'!B5,IF('zap_útěcha B'!J5&lt;'zap_útěcha B'!L5,'zap_útěcha B'!D5," "))</f>
        <v>Kottman Oskar</v>
      </c>
      <c r="E16" s="78"/>
      <c r="F16" s="75"/>
      <c r="G16" s="75"/>
    </row>
    <row r="17" spans="1:7" ht="12" customHeight="1" x14ac:dyDescent="0.3">
      <c r="A17" s="289"/>
      <c r="B17" s="290"/>
      <c r="C17" s="93" t="str">
        <f>IF(A16&gt;0,VLOOKUP(A16,seznam!$A$5:$C$132,2),"------")</f>
        <v>Adamová Adéla</v>
      </c>
      <c r="D17" s="75" t="str">
        <f>IF('zap_útěcha B'!J5&gt;'zap_útěcha B'!L5,CONCATENATE('zap_útěcha B'!J5,":",'zap_útěcha B'!L5,"   (",'zap_útěcha B'!E5,";",'zap_útěcha B'!F5,";",'zap_útěcha B'!G5,";",'zap_útěcha B'!H5,";",'zap_útěcha B'!I5,")"),IF('zap_útěcha B'!J5&lt;'zap_útěcha B'!L5,CONCATENATE('zap_útěcha B'!L5,":",'zap_útěcha B'!J5,"   (",IF('zap_útěcha B'!E5="0","-0",-'zap_útěcha B'!E5),";",IF('zap_útěcha B'!F5="0","-0",-'zap_útěcha B'!F5),";",IF('zap_útěcha B'!G5="0","-0",-'zap_útěcha B'!G5),";",IF('zap_útěcha B'!H5="0","-0",IF(LEN('zap_útěcha B'!H5)&gt;0,-'zap_útěcha B'!H5,'zap_útěcha B'!H5)),";",IF(LEN('zap_útěcha B'!I5)&gt;0,-'zap_útěcha B'!I5,'zap_útěcha B'!I5),")")," "))</f>
        <v>3:0   (6;3;12;;)</v>
      </c>
      <c r="E17" s="75"/>
      <c r="F17" s="75"/>
      <c r="G17" s="75"/>
    </row>
    <row r="18" spans="1:7" ht="12" customHeight="1" x14ac:dyDescent="0.3">
      <c r="A18" s="288"/>
      <c r="B18" s="290">
        <v>9</v>
      </c>
      <c r="C18" s="74" t="str">
        <f>IF(A18&gt;0,VLOOKUP(A18,seznam!$A$5:$C$132,3),"------")</f>
        <v>------</v>
      </c>
      <c r="D18" s="75"/>
      <c r="E18" s="75"/>
      <c r="F18" s="75"/>
      <c r="G18" s="79" t="str">
        <f>IF('zap_útěcha B'!W16&gt;'zap_útěcha B'!Y16,'zap_útěcha B'!O16,IF('zap_útěcha B'!W16&lt;'zap_útěcha B'!Y16,'zap_útěcha B'!Q16," "))</f>
        <v xml:space="preserve"> </v>
      </c>
    </row>
    <row r="19" spans="1:7" ht="12" customHeight="1" x14ac:dyDescent="0.3">
      <c r="A19" s="289"/>
      <c r="B19" s="290"/>
      <c r="C19" s="92" t="str">
        <f>IF(A18&gt;0,VLOOKUP(A18,seznam!$A$5:$C$132,2),"------")</f>
        <v>------</v>
      </c>
      <c r="D19" s="75"/>
      <c r="E19" s="75"/>
      <c r="F19" s="75"/>
      <c r="G19" s="80" t="str">
        <f>IF('zap_útěcha B'!W16&gt;'zap_útěcha B'!Y16,CONCATENATE('zap_útěcha B'!W16,":",'zap_útěcha B'!Y16,"   (",'zap_útěcha B'!R16,";",'zap_útěcha B'!S16,";",'zap_útěcha B'!T16,";",'zap_útěcha B'!U16,";",'zap_útěcha B'!V16,")"),IF('zap_útěcha B'!W16&lt;'zap_útěcha B'!Y16,CONCATENATE('zap_útěcha B'!Y16,":",'zap_útěcha B'!W16,"   (",IF('zap_útěcha B'!R16="0","-0",-'zap_útěcha B'!R16),";",IF('zap_útěcha B'!S16="0","-0",-'zap_útěcha B'!S16),";",IF('zap_útěcha B'!T16="0","-0",-'zap_útěcha B'!T16),";",IF('zap_útěcha B'!U16="0","-0",IF(LEN('zap_útěcha B'!U16)&gt;0,-'zap_útěcha B'!U16,'zap_útěcha B'!U16)),";",IF(LEN('zap_útěcha B'!V16)&gt;0,-'zap_útěcha B'!V16,'zap_útěcha B'!V16),")")," "))</f>
        <v xml:space="preserve"> </v>
      </c>
    </row>
    <row r="20" spans="1:7" ht="12" customHeight="1" x14ac:dyDescent="0.3">
      <c r="A20" s="288"/>
      <c r="B20" s="290">
        <v>10</v>
      </c>
      <c r="C20" s="76" t="str">
        <f>IF(A20&gt;0,VLOOKUP(A20,seznam!$A$5:$C$132,3),"------")</f>
        <v>------</v>
      </c>
      <c r="D20" s="77" t="str">
        <f>IF('zap_útěcha B'!J6&gt;'zap_útěcha B'!L6,'zap_útěcha B'!B6,IF('zap_útěcha B'!J6&lt;'zap_útěcha B'!L6,'zap_útěcha B'!D6," "))</f>
        <v xml:space="preserve"> </v>
      </c>
      <c r="E20" s="75"/>
      <c r="F20" s="75"/>
      <c r="G20" s="81"/>
    </row>
    <row r="21" spans="1:7" ht="12" customHeight="1" x14ac:dyDescent="0.3">
      <c r="A21" s="289"/>
      <c r="B21" s="290"/>
      <c r="C21" s="93" t="str">
        <f>IF(A20&gt;0,VLOOKUP(A20,seznam!$A$5:$C$132,2),"------")</f>
        <v>------</v>
      </c>
      <c r="D21" s="75" t="str">
        <f>IF('zap_útěcha B'!J6&gt;'zap_útěcha B'!L6,CONCATENATE('zap_útěcha B'!J6,":",'zap_útěcha B'!L6,"   (",'zap_útěcha B'!E6,";",'zap_útěcha B'!F6,";",'zap_útěcha B'!G6,";",'zap_útěcha B'!H6,";",'zap_útěcha B'!I6,")"),IF('zap_útěcha B'!J6&lt;'zap_útěcha B'!L6,CONCATENATE('zap_útěcha B'!L6,":",'zap_útěcha B'!J6,"   (",IF('zap_útěcha B'!E6="0","-0",-'zap_útěcha B'!E6),";",IF('zap_útěcha B'!F6="0","-0",-'zap_útěcha B'!F6),";",IF('zap_útěcha B'!G6="0","-0",-'zap_útěcha B'!G6),";",IF('zap_útěcha B'!H6="0","-0",IF(LEN('zap_útěcha B'!H6)&gt;0,-'zap_útěcha B'!H6,'zap_útěcha B'!H6)),";",IF(LEN('zap_útěcha B'!I6)&gt;0,-'zap_útěcha B'!I6,'zap_útěcha B'!I6),")")," "))</f>
        <v xml:space="preserve"> </v>
      </c>
      <c r="E21" s="78"/>
      <c r="F21" s="75"/>
      <c r="G21" s="81"/>
    </row>
    <row r="22" spans="1:7" ht="12" customHeight="1" x14ac:dyDescent="0.3">
      <c r="A22" s="288"/>
      <c r="B22" s="290">
        <v>11</v>
      </c>
      <c r="C22" s="74" t="str">
        <f>IF(A22&gt;0,VLOOKUP(A22,seznam!$A$5:$C$132,3),"------")</f>
        <v>------</v>
      </c>
      <c r="D22" s="75"/>
      <c r="E22" s="79" t="str">
        <f>IF('zap_útěcha B'!W4&gt;'zap_útěcha B'!Y4,'zap_útěcha B'!O4,IF('zap_útěcha B'!W4&lt;'zap_útěcha B'!Y4,'zap_útěcha B'!Q4," "))</f>
        <v xml:space="preserve"> </v>
      </c>
      <c r="F22" s="75"/>
      <c r="G22" s="81"/>
    </row>
    <row r="23" spans="1:7" ht="12" customHeight="1" x14ac:dyDescent="0.3">
      <c r="A23" s="289"/>
      <c r="B23" s="290"/>
      <c r="C23" s="92" t="str">
        <f>IF(A22&gt;0,VLOOKUP(A22,seznam!$A$5:$C$132,2),"------")</f>
        <v>------</v>
      </c>
      <c r="D23" s="75"/>
      <c r="E23" s="78" t="str">
        <f>IF('zap_útěcha B'!W4&gt;'zap_útěcha B'!Y4,CONCATENATE('zap_útěcha B'!W4,":",'zap_útěcha B'!Y4,"   (",'zap_útěcha B'!R4,";",'zap_útěcha B'!S4,";",'zap_útěcha B'!T4,";",'zap_útěcha B'!U4,";",'zap_útěcha B'!V4,")"),IF('zap_útěcha B'!W4&lt;'zap_útěcha B'!Y4,CONCATENATE('zap_útěcha B'!Y4,":",'zap_útěcha B'!W4,"   (",IF('zap_útěcha B'!R4="0","-0",-'zap_útěcha B'!R4),";",IF('zap_útěcha B'!S4="0","-0",-'zap_útěcha B'!S4),";",IF('zap_útěcha B'!T4="0","-0",-'zap_útěcha B'!T4),";",IF('zap_útěcha B'!U4="0","-0",IF(LEN('zap_útěcha B'!U4)&gt;0,-'zap_útěcha B'!U4,'zap_útěcha B'!U4)),";",IF(LEN('zap_útěcha B'!V4)&gt;0,-'zap_útěcha B'!V4,'zap_útěcha B'!V4),")")," "))</f>
        <v xml:space="preserve"> </v>
      </c>
      <c r="F23" s="78"/>
      <c r="G23" s="81"/>
    </row>
    <row r="24" spans="1:7" ht="12" customHeight="1" x14ac:dyDescent="0.3">
      <c r="A24" s="288"/>
      <c r="B24" s="290">
        <v>12</v>
      </c>
      <c r="C24" s="76" t="str">
        <f>IF(A24&gt;0,VLOOKUP(A24,seznam!$A$5:$C$132,3),"------")</f>
        <v>------</v>
      </c>
      <c r="D24" s="77" t="str">
        <f>IF('zap_útěcha B'!J7&gt;'zap_útěcha B'!L7,'zap_útěcha B'!B7,IF('zap_útěcha B'!J7&lt;'zap_útěcha B'!L7,'zap_útěcha B'!D7," "))</f>
        <v xml:space="preserve"> </v>
      </c>
      <c r="E24" s="78"/>
      <c r="F24" s="78"/>
      <c r="G24" s="81"/>
    </row>
    <row r="25" spans="1:7" ht="12" customHeight="1" x14ac:dyDescent="0.3">
      <c r="A25" s="289"/>
      <c r="B25" s="290"/>
      <c r="C25" s="93" t="str">
        <f>IF(A24&gt;0,VLOOKUP(A24,seznam!$A$5:$C$132,2),"------")</f>
        <v>------</v>
      </c>
      <c r="D25" s="75" t="str">
        <f>IF('zap_útěcha B'!J7&gt;'zap_útěcha B'!L7,CONCATENATE('zap_útěcha B'!J7,":",'zap_útěcha B'!L7,"   (",'zap_útěcha B'!E7,";",'zap_útěcha B'!F7,";",'zap_útěcha B'!G7,";",'zap_útěcha B'!H7,";",'zap_útěcha B'!I7,")"),IF('zap_útěcha B'!J7&lt;'zap_útěcha B'!L7,CONCATENATE('zap_útěcha B'!L7,":",'zap_útěcha B'!J7,"   (",IF('zap_útěcha B'!E7="0","-0",-'zap_útěcha B'!E7),";",IF('zap_útěcha B'!F7="0","-0",-'zap_útěcha B'!F7),";",IF('zap_útěcha B'!G7="0","-0",-'zap_útěcha B'!G7),";",IF('zap_útěcha B'!H7="0","-0",IF(LEN('zap_útěcha B'!H7)&gt;0,-'zap_útěcha B'!H7,'zap_útěcha B'!H7)),";",IF(LEN('zap_útěcha B'!I7)&gt;0,-'zap_útěcha B'!I7,'zap_útěcha B'!I7),")")," "))</f>
        <v xml:space="preserve"> </v>
      </c>
      <c r="E25" s="75"/>
      <c r="F25" s="78"/>
      <c r="G25" s="81"/>
    </row>
    <row r="26" spans="1:7" ht="12" customHeight="1" x14ac:dyDescent="0.3">
      <c r="A26" s="288"/>
      <c r="B26" s="290">
        <v>13</v>
      </c>
      <c r="C26" s="74" t="str">
        <f>IF(A26&gt;0,VLOOKUP(A26,seznam!$A$5:$C$132,3),"------")</f>
        <v>------</v>
      </c>
      <c r="D26" s="75"/>
      <c r="E26" s="75"/>
      <c r="F26" s="79" t="str">
        <f>IF('zap_útěcha B'!W12&gt;'zap_útěcha B'!Y12,'zap_útěcha B'!O12,IF('zap_útěcha B'!W12&lt;'zap_útěcha B'!Y12,'zap_útěcha B'!Q12," "))</f>
        <v xml:space="preserve"> </v>
      </c>
      <c r="G26" s="81"/>
    </row>
    <row r="27" spans="1:7" ht="12" customHeight="1" x14ac:dyDescent="0.3">
      <c r="A27" s="289"/>
      <c r="B27" s="290"/>
      <c r="C27" s="92" t="str">
        <f>IF(A26&gt;0,VLOOKUP(A26,seznam!$A$5:$C$132,2),"------")</f>
        <v>------</v>
      </c>
      <c r="D27" s="75"/>
      <c r="E27" s="75"/>
      <c r="F27" s="78" t="str">
        <f>IF('zap_útěcha B'!W12&gt;'zap_útěcha B'!Y12,CONCATENATE('zap_útěcha B'!W12,":",'zap_útěcha B'!Y12,"   (",'zap_útěcha B'!R12,";",'zap_útěcha B'!S12,";",'zap_útěcha B'!T12,";",'zap_útěcha B'!U12,";",'zap_útěcha B'!V12,")"),IF('zap_útěcha B'!W12&lt;'zap_útěcha B'!Y12,CONCATENATE('zap_útěcha B'!Y12,":",'zap_útěcha B'!W12,"   (",IF('zap_útěcha B'!R12="0","-0",-'zap_útěcha B'!R12),";",IF('zap_útěcha B'!S12="0","-0",-'zap_útěcha B'!S12),";",IF('zap_útěcha B'!T12="0","-0",-'zap_útěcha B'!T12),";",IF('zap_útěcha B'!U12="0","-0",IF(LEN('zap_útěcha B'!U12)&gt;0,-'zap_útěcha B'!U12,'zap_útěcha B'!U12)),";",IF(LEN('zap_útěcha B'!V12)&gt;0,-'zap_útěcha B'!V12,'zap_útěcha B'!V12),")")," "))</f>
        <v xml:space="preserve"> </v>
      </c>
      <c r="G27" s="82"/>
    </row>
    <row r="28" spans="1:7" ht="12" customHeight="1" x14ac:dyDescent="0.3">
      <c r="A28" s="288"/>
      <c r="B28" s="290">
        <v>14</v>
      </c>
      <c r="C28" s="76" t="str">
        <f>IF(A28&gt;0,VLOOKUP(A28,seznam!$A$5:$C$132,3),"------")</f>
        <v>------</v>
      </c>
      <c r="D28" s="77" t="str">
        <f>IF('zap_útěcha B'!J8&gt;'zap_útěcha B'!L8,'zap_útěcha B'!B8,IF('zap_útěcha B'!J8&lt;'zap_útěcha B'!L8,'zap_útěcha B'!D8," "))</f>
        <v xml:space="preserve"> </v>
      </c>
      <c r="E28" s="75"/>
      <c r="F28" s="78"/>
      <c r="G28" s="82"/>
    </row>
    <row r="29" spans="1:7" ht="12" customHeight="1" x14ac:dyDescent="0.3">
      <c r="A29" s="289"/>
      <c r="B29" s="290"/>
      <c r="C29" s="93" t="str">
        <f>IF(A28&gt;0,VLOOKUP(A28,seznam!$A$5:$C$132,2),"------")</f>
        <v>------</v>
      </c>
      <c r="D29" s="75" t="str">
        <f>IF('zap_útěcha B'!J8&gt;'zap_útěcha B'!L8,CONCATENATE('zap_útěcha B'!J8,":",'zap_útěcha B'!L8,"   (",'zap_útěcha B'!E8,";",'zap_útěcha B'!F8,";",'zap_útěcha B'!G8,";",'zap_útěcha B'!H8,";",'zap_útěcha B'!I8,")"),IF('zap_útěcha B'!J8&lt;'zap_útěcha B'!L8,CONCATENATE('zap_útěcha B'!L8,":",'zap_útěcha B'!J8,"   (",IF('zap_útěcha B'!E8="0","-0",-'zap_útěcha B'!E8),";",IF('zap_útěcha B'!F8="0","-0",-'zap_útěcha B'!F8),";",IF('zap_útěcha B'!G8="0","-0",-'zap_útěcha B'!G8),";",IF('zap_útěcha B'!H8="0","-0",IF(LEN('zap_útěcha B'!H8)&gt;0,-'zap_útěcha B'!H8,'zap_útěcha B'!H8)),";",IF(LEN('zap_útěcha B'!I8)&gt;0,-'zap_útěcha B'!I8,'zap_útěcha B'!I8),")")," "))</f>
        <v xml:space="preserve"> </v>
      </c>
      <c r="E29" s="78"/>
      <c r="F29" s="78"/>
      <c r="G29" s="82"/>
    </row>
    <row r="30" spans="1:7" ht="12" customHeight="1" x14ac:dyDescent="0.3">
      <c r="A30" s="288"/>
      <c r="B30" s="290">
        <v>15</v>
      </c>
      <c r="C30" s="74" t="str">
        <f>IF(A30&gt;0,VLOOKUP(A30,seznam!$A$5:$C$132,3),"------")</f>
        <v>------</v>
      </c>
      <c r="D30" s="75"/>
      <c r="E30" s="79" t="str">
        <f>IF('zap_útěcha B'!W5&gt;'zap_útěcha B'!Y5,'zap_útěcha B'!O5,IF('zap_útěcha B'!W5&lt;'zap_útěcha B'!Y5,'zap_útěcha B'!Q5," "))</f>
        <v xml:space="preserve"> </v>
      </c>
      <c r="F30" s="78"/>
      <c r="G30" s="82"/>
    </row>
    <row r="31" spans="1:7" ht="12" customHeight="1" x14ac:dyDescent="0.3">
      <c r="A31" s="289"/>
      <c r="B31" s="290"/>
      <c r="C31" s="92" t="str">
        <f>IF(A30&gt;0,VLOOKUP(A30,seznam!$A$5:$C$132,2),"------")</f>
        <v>------</v>
      </c>
      <c r="D31" s="75"/>
      <c r="E31" s="78" t="str">
        <f>IF('zap_útěcha B'!W5&gt;'zap_útěcha B'!Y5,CONCATENATE('zap_útěcha B'!W5,":",'zap_útěcha B'!Y5,"   (",'zap_útěcha B'!R5,";",'zap_útěcha B'!S5,";",'zap_útěcha B'!T5,";",'zap_útěcha B'!U5,";",'zap_útěcha B'!V5,")"),IF('zap_útěcha B'!W5&lt;'zap_útěcha B'!Y5,CONCATENATE('zap_útěcha B'!Y5,":",'zap_útěcha B'!W5,"   (",IF('zap_útěcha B'!R5="0","-0",-'zap_útěcha B'!R5),";",IF('zap_útěcha B'!S5="0","-0",-'zap_útěcha B'!S5),";",IF('zap_útěcha B'!T5="0","-0",-'zap_útěcha B'!T5),";",IF('zap_útěcha B'!U5="0","-0",IF(LEN('zap_útěcha B'!U5)&gt;0,-'zap_útěcha B'!U5,'zap_útěcha B'!U5)),";",IF(LEN('zap_útěcha B'!V5)&gt;0,-'zap_útěcha B'!V5,'zap_útěcha B'!V5),")")," "))</f>
        <v xml:space="preserve"> </v>
      </c>
      <c r="F31" s="75"/>
      <c r="G31" s="82"/>
    </row>
    <row r="32" spans="1:7" ht="12" customHeight="1" x14ac:dyDescent="0.3">
      <c r="A32" s="288"/>
      <c r="B32" s="290">
        <v>16</v>
      </c>
      <c r="C32" s="76" t="str">
        <f>IF(A32&gt;0,VLOOKUP(A32,seznam!$A$5:$C$132,3),"------")</f>
        <v>------</v>
      </c>
      <c r="D32" s="77" t="str">
        <f>IF('zap_útěcha B'!J9&gt;'zap_útěcha B'!L9,'zap_útěcha B'!B9,IF('zap_útěcha B'!J9&lt;'zap_útěcha B'!L9,'zap_útěcha B'!D9," "))</f>
        <v xml:space="preserve"> </v>
      </c>
      <c r="E32" s="78"/>
      <c r="F32" s="75"/>
      <c r="G32" s="82"/>
    </row>
    <row r="33" spans="1:7" ht="12" customHeight="1" x14ac:dyDescent="0.3">
      <c r="A33" s="289"/>
      <c r="B33" s="290"/>
      <c r="C33" s="93" t="str">
        <f>IF(A32&gt;0,VLOOKUP(A32,seznam!$A$5:$C$132,2),"------")</f>
        <v>------</v>
      </c>
      <c r="D33" s="75" t="str">
        <f>IF('zap_útěcha B'!J9&gt;'zap_útěcha B'!L9,CONCATENATE('zap_útěcha B'!J9,":",'zap_útěcha B'!L9,"   (",'zap_útěcha B'!E9,";",'zap_útěcha B'!F9,";",'zap_útěcha B'!G9,";",'zap_útěcha B'!H9,";",'zap_útěcha B'!I9,")"),IF('zap_útěcha B'!J9&lt;'zap_útěcha B'!L9,CONCATENATE('zap_útěcha B'!L9,":",'zap_útěcha B'!J9,"   (",IF('zap_útěcha B'!E9="0","-0",-'zap_útěcha B'!E9),";",IF('zap_útěcha B'!F9="0","-0",-'zap_útěcha B'!F9),";",IF('zap_útěcha B'!G9="0","-0",-'zap_útěcha B'!G9),";",IF('zap_útěcha B'!H9="0","-0",IF(LEN('zap_útěcha B'!H9)&gt;0,-'zap_útěcha B'!H9,'zap_útěcha B'!H9)),";",IF(LEN('zap_útěcha B'!I9)&gt;0,-'zap_útěcha B'!I9,'zap_útěcha B'!I9),")")," "))</f>
        <v xml:space="preserve"> </v>
      </c>
      <c r="E33" s="75"/>
      <c r="F33" s="75"/>
      <c r="G33" s="82"/>
    </row>
    <row r="34" spans="1:7" ht="12" customHeight="1" x14ac:dyDescent="0.3">
      <c r="A34" s="288"/>
      <c r="B34" s="290">
        <v>17</v>
      </c>
      <c r="C34" s="74" t="str">
        <f>IF(A34&gt;0,VLOOKUP(A34,seznam!$A$5:$C$132,3),"------")</f>
        <v>------</v>
      </c>
      <c r="D34" s="75"/>
      <c r="E34" s="75"/>
      <c r="F34" s="75"/>
      <c r="G34" s="83" t="str">
        <f>IF('zap_útěcha B'!W19&gt;'zap_útěcha B'!Y19,'zap_útěcha B'!O19,IF('zap_útěcha B'!W19&lt;'zap_útěcha B'!Y19,'zap_útěcha B'!Q19," "))</f>
        <v xml:space="preserve"> </v>
      </c>
    </row>
    <row r="35" spans="1:7" ht="12" customHeight="1" x14ac:dyDescent="0.3">
      <c r="A35" s="289"/>
      <c r="B35" s="290"/>
      <c r="C35" s="92" t="str">
        <f>IF(A34&gt;0,VLOOKUP(A34,seznam!$A$5:$C$132,2),"------")</f>
        <v>------</v>
      </c>
      <c r="D35" s="75"/>
      <c r="E35" s="75"/>
      <c r="F35" s="75"/>
      <c r="G35" s="82" t="str">
        <f>IF('zap_útěcha B'!W19&gt;'zap_útěcha B'!Y19,CONCATENATE('zap_útěcha B'!W19,":",'zap_útěcha B'!Y19,"   (",'zap_útěcha B'!R19,";",'zap_útěcha B'!S19,";",'zap_útěcha B'!T19,";",'zap_útěcha B'!U19,";",'zap_útěcha B'!V19,")"),IF('zap_útěcha B'!W19&lt;'zap_útěcha B'!Y19,CONCATENATE('zap_útěcha B'!Y19,":",'zap_útěcha B'!W19,"   (",IF('zap_útěcha B'!R19="0","-0",-'zap_útěcha B'!R19),";",IF('zap_útěcha B'!S19="0","-0",-'zap_útěcha B'!S19),";",IF('zap_útěcha B'!T19="0","-0",-'zap_útěcha B'!T19),";",IF('zap_útěcha B'!U19="0","-0",IF(LEN('zap_útěcha B'!U19)&gt;0,-'zap_útěcha B'!U19,'zap_útěcha B'!U19)),";",IF(LEN('zap_útěcha B'!V19)&gt;0,-'zap_útěcha B'!V19,'zap_útěcha B'!V19),")")," "))</f>
        <v xml:space="preserve"> </v>
      </c>
    </row>
    <row r="36" spans="1:7" ht="12" customHeight="1" x14ac:dyDescent="0.3">
      <c r="A36" s="288"/>
      <c r="B36" s="290">
        <v>18</v>
      </c>
      <c r="C36" s="76" t="str">
        <f>IF(A36&gt;0,VLOOKUP(A36,seznam!$A$5:$C$132,3),"------")</f>
        <v>------</v>
      </c>
      <c r="D36" s="77" t="str">
        <f>IF('zap_útěcha B'!J10&gt;'zap_útěcha B'!L10,'zap_útěcha B'!B10,IF('zap_útěcha B'!J10&lt;'zap_útěcha B'!L10,'zap_útěcha B'!D10," "))</f>
        <v xml:space="preserve"> </v>
      </c>
      <c r="E36" s="75"/>
      <c r="F36" s="75"/>
      <c r="G36" s="82"/>
    </row>
    <row r="37" spans="1:7" ht="12" customHeight="1" x14ac:dyDescent="0.3">
      <c r="A37" s="289"/>
      <c r="B37" s="290"/>
      <c r="C37" s="93" t="str">
        <f>IF(A36&gt;0,VLOOKUP(A36,seznam!$A$5:$C$132,2),"------")</f>
        <v>------</v>
      </c>
      <c r="D37" s="75" t="str">
        <f>IF('zap_útěcha B'!J10&gt;'zap_útěcha B'!L10,CONCATENATE('zap_útěcha B'!J10,":",'zap_útěcha B'!L10,"   (",'zap_útěcha B'!E10,";",'zap_útěcha B'!F10,";",'zap_útěcha B'!G10,";",'zap_útěcha B'!H10,";",'zap_útěcha B'!I10,")"),IF('zap_útěcha B'!J10&lt;'zap_útěcha B'!L10,CONCATENATE('zap_útěcha B'!L10,":",'zap_útěcha B'!J10,"   (",IF('zap_útěcha B'!E10="0","-0",-'zap_útěcha B'!E10),";",IF('zap_útěcha B'!F10="0","-0",-'zap_útěcha B'!F10),";",IF('zap_útěcha B'!G10="0","-0",-'zap_útěcha B'!G10),";",IF('zap_útěcha B'!H10="0","-0",IF(LEN('zap_útěcha B'!H10)&gt;0,-'zap_útěcha B'!H10,'zap_útěcha B'!H10)),";",IF(LEN('zap_útěcha B'!I10)&gt;0,-'zap_útěcha B'!I10,'zap_útěcha B'!I10),")")," "))</f>
        <v xml:space="preserve"> </v>
      </c>
      <c r="E37" s="78"/>
      <c r="F37" s="75"/>
      <c r="G37" s="82"/>
    </row>
    <row r="38" spans="1:7" ht="12" customHeight="1" x14ac:dyDescent="0.3">
      <c r="A38" s="288"/>
      <c r="B38" s="290">
        <v>19</v>
      </c>
      <c r="C38" s="74" t="str">
        <f>IF(A38&gt;0,VLOOKUP(A38,seznam!$A$5:$C$132,3),"------")</f>
        <v>------</v>
      </c>
      <c r="D38" s="75"/>
      <c r="E38" s="79" t="str">
        <f>IF('zap_útěcha B'!W6&gt;'zap_útěcha B'!Y6,'zap_útěcha B'!O6,IF('zap_útěcha B'!W6&lt;'zap_útěcha B'!Y6,'zap_útěcha B'!Q6," "))</f>
        <v xml:space="preserve"> </v>
      </c>
      <c r="F38" s="75"/>
      <c r="G38" s="82"/>
    </row>
    <row r="39" spans="1:7" ht="12" customHeight="1" x14ac:dyDescent="0.3">
      <c r="A39" s="289"/>
      <c r="B39" s="290"/>
      <c r="C39" s="92" t="str">
        <f>IF(A38&gt;0,VLOOKUP(A38,seznam!$A$5:$C$132,2),"------")</f>
        <v>------</v>
      </c>
      <c r="D39" s="75"/>
      <c r="E39" s="78" t="str">
        <f>IF('zap_útěcha B'!W6&gt;'zap_útěcha B'!Y6,CONCATENATE('zap_útěcha B'!W6,":",'zap_útěcha B'!Y6,"   (",'zap_útěcha B'!R6,";",'zap_útěcha B'!S6,";",'zap_útěcha B'!T6,";",'zap_útěcha B'!U6,";",'zap_útěcha B'!V6,")"),IF('zap_útěcha B'!W6&lt;'zap_útěcha B'!Y6,CONCATENATE('zap_útěcha B'!Y6,":",'zap_útěcha B'!W6,"   (",IF('zap_útěcha B'!R6="0","-0",-'zap_útěcha B'!R6),";",IF('zap_útěcha B'!S6="0","-0",-'zap_útěcha B'!S6),";",IF('zap_útěcha B'!T6="0","-0",-'zap_útěcha B'!T6),";",IF('zap_útěcha B'!U6="0","-0",IF(LEN('zap_útěcha B'!U6)&gt;0,-'zap_útěcha B'!U6,'zap_útěcha B'!U6)),";",IF(LEN('zap_útěcha B'!V6)&gt;0,-'zap_útěcha B'!V6,'zap_útěcha B'!V6),")")," "))</f>
        <v xml:space="preserve"> </v>
      </c>
      <c r="F39" s="78"/>
      <c r="G39" s="82"/>
    </row>
    <row r="40" spans="1:7" ht="12" customHeight="1" x14ac:dyDescent="0.3">
      <c r="A40" s="288"/>
      <c r="B40" s="290">
        <v>20</v>
      </c>
      <c r="C40" s="76" t="str">
        <f>IF(A40&gt;0,VLOOKUP(A40,seznam!$A$5:$C$132,3),"------")</f>
        <v>------</v>
      </c>
      <c r="D40" s="77" t="str">
        <f>IF('zap_útěcha B'!J11&gt;'zap_útěcha B'!L11,'zap_útěcha B'!B11,IF('zap_útěcha B'!J11&lt;'zap_útěcha B'!L11,'zap_útěcha B'!D11," "))</f>
        <v xml:space="preserve"> </v>
      </c>
      <c r="E40" s="78"/>
      <c r="F40" s="78"/>
      <c r="G40" s="82"/>
    </row>
    <row r="41" spans="1:7" ht="12" customHeight="1" x14ac:dyDescent="0.3">
      <c r="A41" s="289"/>
      <c r="B41" s="290"/>
      <c r="C41" s="93" t="str">
        <f>IF(A40&gt;0,VLOOKUP(A40,seznam!$A$5:$C$132,2),"------")</f>
        <v>------</v>
      </c>
      <c r="D41" s="75" t="str">
        <f>IF('zap_útěcha B'!J11&gt;'zap_útěcha B'!L11,CONCATENATE('zap_útěcha B'!J11,":",'zap_útěcha B'!L11,"   (",'zap_útěcha B'!E11,";",'zap_útěcha B'!F11,";",'zap_útěcha B'!G11,";",'zap_útěcha B'!H11,";",'zap_útěcha B'!I11,")"),IF('zap_útěcha B'!J11&lt;'zap_útěcha B'!L11,CONCATENATE('zap_útěcha B'!L11,":",'zap_útěcha B'!J11,"   (",IF('zap_útěcha B'!E11="0","-0",-'zap_útěcha B'!E11),";",IF('zap_útěcha B'!F11="0","-0",-'zap_útěcha B'!F11),";",IF('zap_útěcha B'!G11="0","-0",-'zap_útěcha B'!G11),";",IF('zap_útěcha B'!H11="0","-0",IF(LEN('zap_útěcha B'!H11)&gt;0,-'zap_útěcha B'!H11,'zap_útěcha B'!H11)),";",IF(LEN('zap_útěcha B'!I11)&gt;0,-'zap_útěcha B'!I11,'zap_útěcha B'!I11),")")," "))</f>
        <v xml:space="preserve"> </v>
      </c>
      <c r="E41" s="75"/>
      <c r="F41" s="78"/>
      <c r="G41" s="82"/>
    </row>
    <row r="42" spans="1:7" ht="12" customHeight="1" x14ac:dyDescent="0.3">
      <c r="A42" s="288"/>
      <c r="B42" s="290">
        <v>21</v>
      </c>
      <c r="C42" s="74" t="str">
        <f>IF(A42&gt;0,VLOOKUP(A42,seznam!$A$5:$C$132,3),"------")</f>
        <v>------</v>
      </c>
      <c r="D42" s="75"/>
      <c r="E42" s="75"/>
      <c r="F42" s="79" t="str">
        <f>IF('zap_útěcha B'!W13&gt;'zap_útěcha B'!Y13,'zap_útěcha B'!O13,IF('zap_útěcha B'!W13&lt;'zap_útěcha B'!Y13,'zap_útěcha B'!Q13," "))</f>
        <v xml:space="preserve"> </v>
      </c>
      <c r="G42" s="82"/>
    </row>
    <row r="43" spans="1:7" ht="12" customHeight="1" x14ac:dyDescent="0.3">
      <c r="A43" s="289"/>
      <c r="B43" s="290"/>
      <c r="C43" s="92" t="str">
        <f>IF(A42&gt;0,VLOOKUP(A42,seznam!$A$5:$C$132,2),"------")</f>
        <v>------</v>
      </c>
      <c r="D43" s="75"/>
      <c r="E43" s="75"/>
      <c r="F43" s="78" t="str">
        <f>IF('zap_útěcha B'!W13&gt;'zap_útěcha B'!Y13,CONCATENATE('zap_útěcha B'!W13,":",'zap_útěcha B'!Y13,"   (",'zap_útěcha B'!R13,";",'zap_útěcha B'!S13,";",'zap_útěcha B'!T13,";",'zap_útěcha B'!U13,";",'zap_útěcha B'!V13,")"),IF('zap_útěcha B'!W13&lt;'zap_útěcha B'!Y13,CONCATENATE('zap_útěcha B'!Y13,":",'zap_útěcha B'!W13,"   (",IF('zap_útěcha B'!R13="0","-0",-'zap_útěcha B'!R13),";",IF('zap_útěcha B'!S13="0","-0",-'zap_útěcha B'!S13),";",IF('zap_útěcha B'!T13="0","-0",-'zap_útěcha B'!T13),";",IF('zap_útěcha B'!U13="0","-0",IF(LEN('zap_útěcha B'!U13)&gt;0,-'zap_útěcha B'!U13,'zap_útěcha B'!U13)),";",IF(LEN('zap_útěcha B'!V13)&gt;0,-'zap_útěcha B'!V13,'zap_útěcha B'!V13),")")," "))</f>
        <v xml:space="preserve"> </v>
      </c>
      <c r="G43" s="81"/>
    </row>
    <row r="44" spans="1:7" ht="12" customHeight="1" x14ac:dyDescent="0.3">
      <c r="A44" s="288"/>
      <c r="B44" s="290">
        <v>22</v>
      </c>
      <c r="C44" s="76" t="str">
        <f>IF(A44&gt;0,VLOOKUP(A44,seznam!$A$5:$C$132,3),"------")</f>
        <v>------</v>
      </c>
      <c r="D44" s="77" t="str">
        <f>IF('zap_útěcha B'!J12&gt;'zap_útěcha B'!L12,'zap_útěcha B'!B12,IF('zap_útěcha B'!J12&lt;'zap_útěcha B'!L12,'zap_útěcha B'!D12," "))</f>
        <v xml:space="preserve"> </v>
      </c>
      <c r="E44" s="75"/>
      <c r="F44" s="78"/>
      <c r="G44" s="81"/>
    </row>
    <row r="45" spans="1:7" ht="12" customHeight="1" x14ac:dyDescent="0.3">
      <c r="A45" s="289"/>
      <c r="B45" s="290"/>
      <c r="C45" s="93" t="str">
        <f>IF(A44&gt;0,VLOOKUP(A44,seznam!$A$5:$C$132,2),"------")</f>
        <v>------</v>
      </c>
      <c r="D45" s="75" t="str">
        <f>IF('zap_útěcha B'!J12&gt;'zap_útěcha B'!L12,CONCATENATE('zap_útěcha B'!J12,":",'zap_útěcha B'!L12,"   (",'zap_útěcha B'!E12,";",'zap_útěcha B'!F12,";",'zap_útěcha B'!G12,";",'zap_útěcha B'!H12,";",'zap_útěcha B'!I12,")"),IF('zap_útěcha B'!J12&lt;'zap_útěcha B'!L12,CONCATENATE('zap_útěcha B'!L12,":",'zap_útěcha B'!J12,"   (",IF('zap_útěcha B'!E12="0","-0",-'zap_útěcha B'!E12),";",IF('zap_útěcha B'!F12="0","-0",-'zap_útěcha B'!F12),";",IF('zap_útěcha B'!G12="0","-0",-'zap_útěcha B'!G12),";",IF('zap_útěcha B'!H12="0","-0",IF(LEN('zap_útěcha B'!H12)&gt;0,-'zap_útěcha B'!H12,'zap_útěcha B'!H12)),";",IF(LEN('zap_útěcha B'!I12)&gt;0,-'zap_útěcha B'!I12,'zap_útěcha B'!I12),")")," "))</f>
        <v xml:space="preserve"> </v>
      </c>
      <c r="E45" s="78"/>
      <c r="F45" s="78"/>
      <c r="G45" s="81"/>
    </row>
    <row r="46" spans="1:7" ht="12" customHeight="1" x14ac:dyDescent="0.3">
      <c r="A46" s="288"/>
      <c r="B46" s="290">
        <v>23</v>
      </c>
      <c r="C46" s="74" t="str">
        <f>IF(A46&gt;0,VLOOKUP(A46,seznam!$A$5:$C$132,3),"------")</f>
        <v>------</v>
      </c>
      <c r="D46" s="75"/>
      <c r="E46" s="79" t="str">
        <f>IF('zap_útěcha B'!W7&gt;'zap_útěcha B'!Y7,'zap_útěcha B'!O7,IF('zap_útěcha B'!W7&lt;'zap_útěcha B'!Y7,'zap_útěcha B'!Q7," "))</f>
        <v xml:space="preserve"> </v>
      </c>
      <c r="F46" s="78"/>
      <c r="G46" s="81"/>
    </row>
    <row r="47" spans="1:7" ht="12" customHeight="1" x14ac:dyDescent="0.3">
      <c r="A47" s="289"/>
      <c r="B47" s="290"/>
      <c r="C47" s="92" t="str">
        <f>IF(A46&gt;0,VLOOKUP(A46,seznam!$A$5:$C$132,2),"------")</f>
        <v>------</v>
      </c>
      <c r="D47" s="75"/>
      <c r="E47" s="78" t="str">
        <f>IF('zap_útěcha B'!W7&gt;'zap_útěcha B'!Y7,CONCATENATE('zap_útěcha B'!W7,":",'zap_útěcha B'!Y7,"   (",'zap_útěcha B'!R7,";",'zap_útěcha B'!S7,";",'zap_útěcha B'!T7,";",'zap_útěcha B'!U7,";",'zap_útěcha B'!V7,")"),IF('zap_útěcha B'!W7&lt;'zap_útěcha B'!Y7,CONCATENATE('zap_útěcha B'!Y7,":",'zap_útěcha B'!W7,"   (",IF('zap_útěcha B'!R7="0","-0",-'zap_útěcha B'!R7),";",IF('zap_útěcha B'!S7="0","-0",-'zap_útěcha B'!S7),";",IF('zap_útěcha B'!T7="0","-0",-'zap_útěcha B'!T7),";",IF('zap_útěcha B'!U7="0","-0",IF(LEN('zap_útěcha B'!U7)&gt;0,-'zap_útěcha B'!U7,'zap_útěcha B'!U7)),";",IF(LEN('zap_útěcha B'!V7)&gt;0,-'zap_útěcha B'!V7,'zap_útěcha B'!V7),")")," "))</f>
        <v xml:space="preserve"> </v>
      </c>
      <c r="F47" s="75"/>
      <c r="G47" s="81"/>
    </row>
    <row r="48" spans="1:7" ht="12" customHeight="1" x14ac:dyDescent="0.3">
      <c r="A48" s="288"/>
      <c r="B48" s="290">
        <v>24</v>
      </c>
      <c r="C48" s="76" t="str">
        <f>IF(A48&gt;0,VLOOKUP(A48,seznam!$A$5:$C$132,3),"------")</f>
        <v>------</v>
      </c>
      <c r="D48" s="77" t="str">
        <f>IF('zap_útěcha B'!J13&gt;'zap_útěcha B'!L13,'zap_útěcha B'!B13,IF('zap_útěcha B'!J13&lt;'zap_útěcha B'!L13,'zap_útěcha B'!D13," "))</f>
        <v xml:space="preserve"> </v>
      </c>
      <c r="E48" s="78"/>
      <c r="F48" s="75"/>
      <c r="G48" s="81"/>
    </row>
    <row r="49" spans="1:7" ht="12" customHeight="1" x14ac:dyDescent="0.3">
      <c r="A49" s="289"/>
      <c r="B49" s="290"/>
      <c r="C49" s="93" t="str">
        <f>IF(A48&gt;0,VLOOKUP(A48,seznam!$A$5:$C$132,2),"------")</f>
        <v>------</v>
      </c>
      <c r="D49" s="75" t="str">
        <f>IF('zap_útěcha B'!J13&gt;'zap_útěcha B'!L13,CONCATENATE('zap_útěcha B'!J13,":",'zap_útěcha B'!L13,"   (",'zap_útěcha B'!E13,";",'zap_útěcha B'!F13,";",'zap_útěcha B'!G13,";",'zap_útěcha B'!H13,";",'zap_útěcha B'!I13,")"),IF('zap_útěcha B'!J13&lt;'zap_útěcha B'!L13,CONCATENATE('zap_útěcha B'!L13,":",'zap_útěcha B'!J13,"   (",IF('zap_útěcha B'!E13="0","-0",-'zap_útěcha B'!E13),";",IF('zap_útěcha B'!F13="0","-0",-'zap_útěcha B'!F13),";",IF('zap_útěcha B'!G13="0","-0",-'zap_útěcha B'!G13),";",IF('zap_útěcha B'!H13="0","-0",IF(LEN('zap_útěcha B'!H13)&gt;0,-'zap_útěcha B'!H13,'zap_útěcha B'!H13)),";",IF(LEN('zap_útěcha B'!I13)&gt;0,-'zap_útěcha B'!I13,'zap_útěcha B'!I13),")")," "))</f>
        <v xml:space="preserve"> </v>
      </c>
      <c r="E49" s="75"/>
      <c r="F49" s="75"/>
      <c r="G49" s="81"/>
    </row>
    <row r="50" spans="1:7" ht="12" customHeight="1" x14ac:dyDescent="0.3">
      <c r="A50" s="288"/>
      <c r="B50" s="290">
        <v>25</v>
      </c>
      <c r="C50" s="74" t="str">
        <f>IF(A50&gt;0,VLOOKUP(A50,seznam!$A$5:$C$132,3),"------")</f>
        <v>------</v>
      </c>
      <c r="D50" s="75"/>
      <c r="E50" s="75"/>
      <c r="F50" s="75"/>
      <c r="G50" s="84" t="str">
        <f>IF('zap_útěcha B'!W17&gt;'zap_útěcha B'!Y17,'zap_útěcha B'!O17,IF('zap_útěcha B'!W17&lt;'zap_útěcha B'!Y17,'zap_útěcha B'!Q17," "))</f>
        <v xml:space="preserve"> </v>
      </c>
    </row>
    <row r="51" spans="1:7" ht="12" customHeight="1" x14ac:dyDescent="0.3">
      <c r="A51" s="289"/>
      <c r="B51" s="290"/>
      <c r="C51" s="92" t="str">
        <f>IF(A50&gt;0,VLOOKUP(A50,seznam!$A$5:$C$132,2),"------")</f>
        <v>------</v>
      </c>
      <c r="D51" s="75"/>
      <c r="E51" s="75"/>
      <c r="F51" s="75"/>
      <c r="G51" s="78" t="str">
        <f>IF('zap_útěcha B'!W17&gt;'zap_útěcha B'!Y17,CONCATENATE('zap_útěcha B'!W17,":",'zap_útěcha B'!Y17,"   (",'zap_útěcha B'!R17,";",'zap_útěcha B'!S17,";",'zap_útěcha B'!T17,";",'zap_útěcha B'!U17,";",'zap_útěcha B'!V17,")"),IF('zap_útěcha B'!W17&lt;'zap_útěcha B'!Y17,CONCATENATE('zap_útěcha B'!Y17,":",'zap_útěcha B'!W17,"   (",IF('zap_útěcha B'!R17="0","-0",-'zap_útěcha B'!R17),";",IF('zap_útěcha B'!S17="0","-0",-'zap_útěcha B'!S17),";",IF('zap_útěcha B'!T17="0","-0",-'zap_útěcha B'!T17),";",IF('zap_útěcha B'!U17="0","-0",IF(LEN('zap_útěcha B'!U17)&gt;0,-'zap_útěcha B'!U17,'zap_útěcha B'!U17)),";",IF(LEN('zap_útěcha B'!V17)&gt;0,-'zap_útěcha B'!V17,'zap_útěcha B'!V17),")")," "))</f>
        <v xml:space="preserve"> </v>
      </c>
    </row>
    <row r="52" spans="1:7" ht="12" customHeight="1" x14ac:dyDescent="0.3">
      <c r="A52" s="288"/>
      <c r="B52" s="290">
        <v>26</v>
      </c>
      <c r="C52" s="76" t="str">
        <f>IF(A52&gt;0,VLOOKUP(A52,seznam!$A$5:$C$132,3),"------")</f>
        <v>------</v>
      </c>
      <c r="D52" s="77" t="str">
        <f>IF('zap_útěcha B'!J14&gt;'zap_útěcha B'!L14,'zap_útěcha B'!B14,IF('zap_útěcha B'!J14&lt;'zap_útěcha B'!L14,'zap_útěcha B'!D14," "))</f>
        <v xml:space="preserve"> </v>
      </c>
      <c r="E52" s="75"/>
      <c r="F52" s="75"/>
      <c r="G52" s="78"/>
    </row>
    <row r="53" spans="1:7" ht="12" customHeight="1" x14ac:dyDescent="0.3">
      <c r="A53" s="289"/>
      <c r="B53" s="290"/>
      <c r="C53" s="93" t="str">
        <f>IF(A52&gt;0,VLOOKUP(A52,seznam!$A$5:$C$132,2),"------")</f>
        <v>------</v>
      </c>
      <c r="D53" s="75" t="str">
        <f>IF('zap_útěcha B'!J14&gt;'zap_útěcha B'!L14,CONCATENATE('zap_útěcha B'!J14,":",'zap_útěcha B'!L14,"   (",'zap_útěcha B'!E14,";",'zap_útěcha B'!F14,";",'zap_útěcha B'!G14,";",'zap_útěcha B'!H14,";",'zap_útěcha B'!I14,")"),IF('zap_útěcha B'!J14&lt;'zap_útěcha B'!L14,CONCATENATE('zap_útěcha B'!L14,":",'zap_útěcha B'!J14,"   (",IF('zap_útěcha B'!E14="0","-0",-'zap_útěcha B'!E14),";",IF('zap_útěcha B'!F14="0","-0",-'zap_útěcha B'!F14),";",IF('zap_útěcha B'!G14="0","-0",-'zap_útěcha B'!G14),";",IF('zap_útěcha B'!H14="0","-0",IF(LEN('zap_útěcha B'!H14)&gt;0,-'zap_útěcha B'!H14,'zap_útěcha B'!H14)),";",IF(LEN('zap_útěcha B'!I14)&gt;0,-'zap_útěcha B'!I14,'zap_útěcha B'!I14),")")," "))</f>
        <v xml:space="preserve"> </v>
      </c>
      <c r="E53" s="78"/>
      <c r="F53" s="75"/>
      <c r="G53" s="78"/>
    </row>
    <row r="54" spans="1:7" ht="12" customHeight="1" x14ac:dyDescent="0.3">
      <c r="A54" s="288"/>
      <c r="B54" s="290">
        <v>27</v>
      </c>
      <c r="C54" s="74" t="str">
        <f>IF(A54&gt;0,VLOOKUP(A54,seznam!$A$5:$C$132,3),"------")</f>
        <v>------</v>
      </c>
      <c r="D54" s="75"/>
      <c r="E54" s="79" t="str">
        <f>IF('zap_útěcha B'!W8&gt;'zap_útěcha B'!Y8,'zap_útěcha B'!O8,IF('zap_útěcha B'!W8&lt;'zap_útěcha B'!Y8,'zap_útěcha B'!Q8," "))</f>
        <v xml:space="preserve"> </v>
      </c>
      <c r="F54" s="75"/>
      <c r="G54" s="78"/>
    </row>
    <row r="55" spans="1:7" ht="12" customHeight="1" x14ac:dyDescent="0.3">
      <c r="A55" s="289"/>
      <c r="B55" s="290"/>
      <c r="C55" s="92" t="str">
        <f>IF(A54&gt;0,VLOOKUP(A54,seznam!$A$5:$C$132,2),"------")</f>
        <v>------</v>
      </c>
      <c r="D55" s="75"/>
      <c r="E55" s="78" t="str">
        <f>IF('zap_útěcha B'!W8&gt;'zap_útěcha B'!Y8,CONCATENATE('zap_útěcha B'!W8,":",'zap_útěcha B'!Y8,"   (",'zap_útěcha B'!R8,";",'zap_útěcha B'!S8,";",'zap_útěcha B'!T8,";",'zap_útěcha B'!U8,";",'zap_útěcha B'!V8,")"),IF('zap_útěcha B'!W8&lt;'zap_útěcha B'!Y8,CONCATENATE('zap_útěcha B'!Y8,":",'zap_útěcha B'!W8,"   (",IF('zap_útěcha B'!R8="0","-0",-'zap_útěcha B'!R8),";",IF('zap_útěcha B'!S8="0","-0",-'zap_útěcha B'!S8),";",IF('zap_útěcha B'!T8="0","-0",-'zap_útěcha B'!T8),";",IF('zap_útěcha B'!U8="0","-0",IF(LEN('zap_útěcha B'!U8)&gt;0,-'zap_útěcha B'!U8,'zap_útěcha B'!U8)),";",IF(LEN('zap_útěcha B'!V8)&gt;0,-'zap_útěcha B'!V8,'zap_útěcha B'!V8),")")," "))</f>
        <v xml:space="preserve"> </v>
      </c>
      <c r="F55" s="78"/>
      <c r="G55" s="78"/>
    </row>
    <row r="56" spans="1:7" ht="12" customHeight="1" x14ac:dyDescent="0.3">
      <c r="A56" s="288"/>
      <c r="B56" s="290">
        <v>28</v>
      </c>
      <c r="C56" s="76" t="str">
        <f>IF(A56&gt;0,VLOOKUP(A56,seznam!$A$5:$C$132,3),"------")</f>
        <v>------</v>
      </c>
      <c r="D56" s="77" t="str">
        <f>IF('zap_útěcha B'!J15&gt;'zap_útěcha B'!L15,'zap_útěcha B'!B15,IF('zap_útěcha B'!J15&lt;'zap_útěcha B'!L15,'zap_útěcha B'!D15," "))</f>
        <v xml:space="preserve"> </v>
      </c>
      <c r="E56" s="78"/>
      <c r="F56" s="78"/>
      <c r="G56" s="78"/>
    </row>
    <row r="57" spans="1:7" ht="12" customHeight="1" x14ac:dyDescent="0.3">
      <c r="A57" s="289"/>
      <c r="B57" s="290"/>
      <c r="C57" s="93" t="str">
        <f>IF(A56&gt;0,VLOOKUP(A56,seznam!$A$5:$C$132,2),"------")</f>
        <v>------</v>
      </c>
      <c r="D57" s="75" t="str">
        <f>IF('zap_útěcha B'!J15&gt;'zap_útěcha B'!L15,CONCATENATE('zap_útěcha B'!J15,":",'zap_útěcha B'!L15,"   (",'zap_útěcha B'!E15,";",'zap_útěcha B'!F15,";",'zap_útěcha B'!G15,";",'zap_útěcha B'!H15,";",'zap_útěcha B'!I15,")"),IF('zap_útěcha B'!J15&lt;'zap_útěcha B'!L15,CONCATENATE('zap_útěcha B'!L15,":",'zap_útěcha B'!J15,"   (",IF('zap_útěcha B'!E15="0","-0",-'zap_útěcha B'!E15),";",IF('zap_útěcha B'!F15="0","-0",-'zap_útěcha B'!F15),";",IF('zap_útěcha B'!G15="0","-0",-'zap_útěcha B'!G15),";",IF('zap_útěcha B'!H15="0","-0",IF(LEN('zap_útěcha B'!H15)&gt;0,-'zap_útěcha B'!H15,'zap_útěcha B'!H15)),";",IF(LEN('zap_útěcha B'!I15)&gt;0,-'zap_útěcha B'!I15,'zap_útěcha B'!I15),")")," "))</f>
        <v xml:space="preserve"> </v>
      </c>
      <c r="E57" s="75"/>
      <c r="F57" s="78"/>
      <c r="G57" s="78"/>
    </row>
    <row r="58" spans="1:7" ht="12" customHeight="1" x14ac:dyDescent="0.3">
      <c r="A58" s="288"/>
      <c r="B58" s="290">
        <v>29</v>
      </c>
      <c r="C58" s="74" t="str">
        <f>IF(A58&gt;0,VLOOKUP(A58,seznam!$A$5:$C$132,3),"------")</f>
        <v>------</v>
      </c>
      <c r="D58" s="75"/>
      <c r="E58" s="75"/>
      <c r="F58" s="79" t="str">
        <f>IF('zap_útěcha B'!W14&gt;'zap_útěcha B'!Y14,'zap_útěcha B'!O14,IF('zap_útěcha B'!W14&lt;'zap_útěcha B'!Y14,'zap_útěcha B'!Q14," "))</f>
        <v xml:space="preserve"> </v>
      </c>
      <c r="G58" s="78"/>
    </row>
    <row r="59" spans="1:7" ht="12" customHeight="1" x14ac:dyDescent="0.3">
      <c r="A59" s="289"/>
      <c r="B59" s="290"/>
      <c r="C59" s="92" t="str">
        <f>IF(A58&gt;0,VLOOKUP(A58,seznam!$A$5:$C$132,2),"------")</f>
        <v>------</v>
      </c>
      <c r="D59" s="75"/>
      <c r="E59" s="75"/>
      <c r="F59" s="78" t="str">
        <f>IF('zap_útěcha B'!W14&gt;'zap_útěcha B'!Y14,CONCATENATE('zap_útěcha B'!W14,":",'zap_útěcha B'!Y14,"   (",'zap_útěcha B'!R14,";",'zap_útěcha B'!S14,";",'zap_útěcha B'!T14,";",'zap_útěcha B'!U14,";",'zap_útěcha B'!V14,")"),IF('zap_útěcha B'!W14&lt;'zap_útěcha B'!Y14,CONCATENATE('zap_útěcha B'!Y14,":",'zap_útěcha B'!W14,"   (",IF('zap_útěcha B'!R14="0","-0",-'zap_útěcha B'!R14),";",IF('zap_útěcha B'!S14="0","-0",-'zap_útěcha B'!S14),";",IF('zap_útěcha B'!T14="0","-0",-'zap_útěcha B'!T14),";",IF('zap_útěcha B'!U14="0","-0",IF(LEN('zap_útěcha B'!U14)&gt;0,-'zap_útěcha B'!U14,'zap_útěcha B'!U14)),";",IF(LEN('zap_útěcha B'!V14)&gt;0,-'zap_útěcha B'!V14,'zap_útěcha B'!V14),")")," "))</f>
        <v xml:space="preserve"> </v>
      </c>
      <c r="G59" s="75"/>
    </row>
    <row r="60" spans="1:7" ht="12" customHeight="1" x14ac:dyDescent="0.3">
      <c r="A60" s="288"/>
      <c r="B60" s="290">
        <v>30</v>
      </c>
      <c r="C60" s="76" t="str">
        <f>IF(A60&gt;0,VLOOKUP(A60,seznam!$A$5:$C$132,3),"------")</f>
        <v>------</v>
      </c>
      <c r="D60" s="77" t="str">
        <f>IF('zap_útěcha B'!J16&gt;'zap_útěcha B'!L16,'zap_útěcha B'!B16,IF('zap_útěcha B'!J16&lt;'zap_útěcha B'!L16,'zap_útěcha B'!D16," "))</f>
        <v xml:space="preserve"> </v>
      </c>
      <c r="E60" s="75"/>
      <c r="F60" s="78"/>
      <c r="G60" s="75"/>
    </row>
    <row r="61" spans="1:7" ht="12" customHeight="1" x14ac:dyDescent="0.3">
      <c r="A61" s="289"/>
      <c r="B61" s="290"/>
      <c r="C61" s="93" t="str">
        <f>IF(A60&gt;0,VLOOKUP(A60,seznam!$A$5:$C$132,2),"------")</f>
        <v>------</v>
      </c>
      <c r="D61" s="75" t="str">
        <f>IF('zap_útěcha B'!J16&gt;'zap_útěcha B'!L16,CONCATENATE('zap_útěcha B'!J16,":",'zap_útěcha B'!L16,"   (",'zap_útěcha B'!E16,";",'zap_útěcha B'!F16,";",'zap_útěcha B'!G16,";",'zap_útěcha B'!H16,";",'zap_útěcha B'!I16,")"),IF('zap_útěcha B'!J16&lt;'zap_útěcha B'!L16,CONCATENATE('zap_útěcha B'!L16,":",'zap_útěcha B'!J16,"   (",IF('zap_útěcha B'!E16="0","-0",-'zap_útěcha B'!E16),";",IF('zap_útěcha B'!F16="0","-0",-'zap_útěcha B'!F16),";",IF('zap_útěcha B'!G16="0","-0",-'zap_útěcha B'!G16),";",IF('zap_útěcha B'!H16="0","-0",IF(LEN('zap_útěcha B'!H16)&gt;0,-'zap_útěcha B'!H16,'zap_útěcha B'!H16)),";",IF(LEN('zap_útěcha B'!I16)&gt;0,-'zap_útěcha B'!I16,'zap_útěcha B'!I16),")")," "))</f>
        <v xml:space="preserve"> </v>
      </c>
      <c r="E61" s="78"/>
      <c r="F61" s="78"/>
      <c r="G61" s="75"/>
    </row>
    <row r="62" spans="1:7" ht="12" customHeight="1" x14ac:dyDescent="0.3">
      <c r="A62" s="288"/>
      <c r="B62" s="290">
        <v>31</v>
      </c>
      <c r="C62" s="74" t="str">
        <f>IF(A62&gt;0,VLOOKUP(A62,seznam!$A$5:$C$132,3),"------")</f>
        <v>------</v>
      </c>
      <c r="D62" s="75"/>
      <c r="E62" s="79" t="str">
        <f>IF('zap_útěcha B'!W9&gt;'zap_útěcha B'!Y9,'zap_útěcha B'!O9,IF('zap_útěcha B'!W9&lt;'zap_útěcha B'!Y9,'zap_útěcha B'!Q9," "))</f>
        <v xml:space="preserve"> </v>
      </c>
      <c r="F62" s="78"/>
      <c r="G62" s="75"/>
    </row>
    <row r="63" spans="1:7" ht="12" customHeight="1" x14ac:dyDescent="0.3">
      <c r="A63" s="289"/>
      <c r="B63" s="290"/>
      <c r="C63" s="92" t="str">
        <f>IF(A62&gt;0,VLOOKUP(A62,seznam!$A$5:$C$132,2),"------")</f>
        <v>------</v>
      </c>
      <c r="D63" s="75"/>
      <c r="E63" s="78" t="str">
        <f>IF('zap_útěcha B'!W9&gt;'zap_útěcha B'!Y9,CONCATENATE('zap_útěcha B'!W9,":",'zap_útěcha B'!Y9,"   (",'zap_útěcha B'!R9,";",'zap_útěcha B'!S9,";",'zap_útěcha B'!T9,";",'zap_útěcha B'!U9,";",'zap_útěcha B'!V9,")"),IF('zap_útěcha B'!W9&lt;'zap_útěcha B'!Y9,CONCATENATE('zap_útěcha B'!Y9,":",'zap_útěcha B'!W9,"   (",IF('zap_útěcha B'!R9="0","-0",-'zap_útěcha B'!R9),";",IF('zap_útěcha B'!S9="0","-0",-'zap_útěcha B'!S9),";",IF('zap_útěcha B'!T9="0","-0",-'zap_útěcha B'!T9),";",IF('zap_útěcha B'!U9="0","-0",IF(LEN('zap_útěcha B'!U9)&gt;0,-'zap_útěcha B'!U9,'zap_útěcha B'!U9)),";",IF(LEN('zap_útěcha B'!V9)&gt;0,-'zap_útěcha B'!V9,'zap_útěcha B'!V9),")")," "))</f>
        <v xml:space="preserve"> </v>
      </c>
      <c r="F63" s="75"/>
      <c r="G63" s="75"/>
    </row>
    <row r="64" spans="1:7" ht="12" customHeight="1" x14ac:dyDescent="0.3">
      <c r="A64" s="288"/>
      <c r="B64" s="197">
        <v>32</v>
      </c>
      <c r="C64" s="76" t="str">
        <f>IF(A64&gt;0,VLOOKUP(A64,seznam!$A$5:$C$132,3),"------")</f>
        <v>------</v>
      </c>
      <c r="D64" s="77" t="str">
        <f>IF('zap_útěcha B'!J17&gt;'zap_útěcha B'!L17,'zap_útěcha B'!B17,IF('zap_útěcha B'!J17&lt;'zap_útěcha B'!L17,'zap_útěcha B'!D17," "))</f>
        <v xml:space="preserve"> </v>
      </c>
      <c r="E64" s="78"/>
      <c r="F64" s="75"/>
      <c r="G64" s="75"/>
    </row>
    <row r="65" spans="1:7" ht="12" customHeight="1" x14ac:dyDescent="0.3">
      <c r="A65" s="289"/>
      <c r="B65" s="234"/>
      <c r="C65" s="93" t="str">
        <f>IF(A64&gt;0,VLOOKUP(A64,seznam!$A$5:$C$132,2),"------")</f>
        <v>------</v>
      </c>
      <c r="D65" s="75" t="str">
        <f>IF('zap_útěcha B'!J17&gt;'zap_útěcha B'!L17,CONCATENATE('zap_útěcha B'!J17,":",'zap_útěcha B'!L17,"   (",'zap_útěcha B'!E17,";",'zap_útěcha B'!F17,";",'zap_útěcha B'!G17,";",'zap_útěcha B'!H17,";",'zap_útěcha B'!I17,")"),IF('zap_útěcha B'!J17&lt;'zap_útěcha B'!L17,CONCATENATE('zap_útěcha B'!L17,":",'zap_útěcha B'!J17,"   (",IF('zap_útěcha B'!E17="0","-0",-'zap_útěcha B'!E17),";",IF('zap_útěcha B'!F17="0","-0",-'zap_útěcha B'!F17),";",IF('zap_útěcha B'!G17="0","-0",-'zap_útěcha B'!G17),";",IF('zap_útěcha B'!H17="0","-0",IF(LEN('zap_útěcha B'!H17)&gt;0,-'zap_útěcha B'!H17,'zap_útěcha B'!H17)),";",IF(LEN('zap_útěcha B'!I17)&gt;0,-'zap_útěcha B'!I17,'zap_útěcha B'!I17),")")," "))</f>
        <v xml:space="preserve"> </v>
      </c>
      <c r="E65" s="75"/>
      <c r="F65" s="75"/>
      <c r="G65" s="75"/>
    </row>
    <row r="66" spans="1:7" ht="12" customHeight="1" x14ac:dyDescent="0.3">
      <c r="A66" s="73"/>
      <c r="B66" s="73"/>
      <c r="C66" s="85"/>
      <c r="D66" s="75"/>
      <c r="E66" s="75"/>
      <c r="F66" s="86"/>
      <c r="G66" s="86"/>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59055118110236227" header="0" footer="0"/>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workbookViewId="0">
      <selection activeCell="U11" sqref="U11"/>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'útěcha B'!C3</f>
        <v>Mikulčíková Michaela</v>
      </c>
      <c r="C2" s="52" t="s">
        <v>10</v>
      </c>
      <c r="D2" s="10" t="str">
        <f>'útěcha B'!C5</f>
        <v>Veselá Liliana</v>
      </c>
      <c r="E2" s="40" t="s">
        <v>219</v>
      </c>
      <c r="F2" s="41" t="s">
        <v>221</v>
      </c>
      <c r="G2" s="41" t="s">
        <v>221</v>
      </c>
      <c r="H2" s="41"/>
      <c r="I2" s="57"/>
      <c r="J2" s="56">
        <f>IF(AND(LEN(E2)&gt;0,MID(E2,1,1)&lt;&gt;"-"),"1","0")+IF(AND(LEN(F2)&gt;0,MID(F2,1,1)&lt;&gt;"-"),"1","0")+IF(AND(LEN(G2)&gt;0,MID(G2,1,1)&lt;&gt;"-"),"1","0")+IF(AND(LEN(H2)&gt;0,MID(H2,1,1)&lt;&gt;"-"),"1","0")+IF(AND(LEN(I2)&gt;0,MID(I2,1,1)&lt;&gt;"-"),"1","0")</f>
        <v>3</v>
      </c>
      <c r="K2" s="23" t="s">
        <v>7</v>
      </c>
      <c r="L2" s="24">
        <f>IF(AND(LEN(E2)&gt;0,MID(E2,1,1)="-"),"1","0")+IF(AND(LEN(F2)&gt;0,MID(F2,1,1)="-"),"1","0")+IF(AND(LEN(G2)&gt;0,MID(G2,1,1)="-"),"1","0")+IF(AND(LEN(H2)&gt;0,MID(H2,1,1)="-"),"1","0")+IF(AND(LEN(I2)&gt;0,MID(I2,1,1)="-"),"1","0")</f>
        <v>0</v>
      </c>
      <c r="N2" s="50">
        <v>1</v>
      </c>
      <c r="O2" s="51" t="str">
        <f>'útěcha B'!D4</f>
        <v>Mikulčíková Michaela</v>
      </c>
      <c r="P2" s="52" t="s">
        <v>10</v>
      </c>
      <c r="Q2" s="10" t="str">
        <f>'útěcha B'!D8</f>
        <v>Mráz Eduard</v>
      </c>
      <c r="R2" s="40" t="s">
        <v>231</v>
      </c>
      <c r="S2" s="41" t="s">
        <v>242</v>
      </c>
      <c r="T2" s="41" t="s">
        <v>221</v>
      </c>
      <c r="U2" s="41" t="s">
        <v>219</v>
      </c>
      <c r="V2" s="57" t="s">
        <v>232</v>
      </c>
      <c r="W2" s="56">
        <f t="shared" ref="W2:W9" si="0">IF(AND(LEN(R2)&gt;0,MID(R2,1,1)&lt;&gt;"-"),"1","0")+IF(AND(LEN(S2)&gt;0,MID(S2,1,1)&lt;&gt;"-"),"1","0")+IF(AND(LEN(T2)&gt;0,MID(T2,1,1)&lt;&gt;"-"),"1","0")+IF(AND(LEN(U2)&gt;0,MID(U2,1,1)&lt;&gt;"-"),"1","0")+IF(AND(LEN(V2)&gt;0,MID(V2,1,1)&lt;&gt;"-"),"1","0")</f>
        <v>2</v>
      </c>
      <c r="X2" s="23" t="s">
        <v>7</v>
      </c>
      <c r="Y2" s="27">
        <f>IF(AND(LEN(R2)&gt;0,MID(R2,1,1)="-"),"1","0")+IF(AND(LEN(S2)&gt;0,MID(S2,1,1)="-"),"1","0")+IF(AND(LEN(T2)&gt;0,MID(T2,1,1)="-"),"1","0")+IF(AND(LEN(U2)&gt;0,MID(U2,1,1)="-"),"1","0")+IF(AND(LEN(V2)&gt;0,MID(V2,1,1)="-"),"1","0")</f>
        <v>3</v>
      </c>
    </row>
    <row r="3" spans="1:25" ht="13" x14ac:dyDescent="0.3">
      <c r="A3" s="53">
        <v>2</v>
      </c>
      <c r="B3" s="48" t="str">
        <f>'útěcha B'!C7</f>
        <v>Krouželová Linda</v>
      </c>
      <c r="C3" s="49" t="s">
        <v>10</v>
      </c>
      <c r="D3" s="11" t="str">
        <f>'útěcha B'!C9</f>
        <v>Mráz Eduard</v>
      </c>
      <c r="E3" s="42" t="s">
        <v>234</v>
      </c>
      <c r="F3" s="39" t="s">
        <v>234</v>
      </c>
      <c r="G3" s="39" t="s">
        <v>225</v>
      </c>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3</v>
      </c>
      <c r="N3" s="53">
        <v>2</v>
      </c>
      <c r="O3" s="48" t="str">
        <f>'útěcha B'!D12</f>
        <v>Beneš Jan</v>
      </c>
      <c r="P3" s="49" t="s">
        <v>10</v>
      </c>
      <c r="Q3" s="48" t="str">
        <f>'útěcha B'!D16</f>
        <v>Kottman Oskar</v>
      </c>
      <c r="R3" s="42" t="s">
        <v>220</v>
      </c>
      <c r="S3" s="39" t="s">
        <v>223</v>
      </c>
      <c r="T3" s="39" t="s">
        <v>224</v>
      </c>
      <c r="U3" s="39"/>
      <c r="V3" s="58"/>
      <c r="W3" s="56">
        <f t="shared" si="0"/>
        <v>3</v>
      </c>
      <c r="X3" s="26" t="s">
        <v>7</v>
      </c>
      <c r="Y3" s="27">
        <f>IF(AND(LEN(R3)&gt;0,MID(R3,1,1)="-"),"1","0")+IF(AND(LEN(S3)&gt;0,MID(S3,1,1)="-"),"1","0")+IF(AND(LEN(T3)&gt;0,MID(T3,1,1)="-"),"1","0")+IF(AND(LEN(U3)&gt;0,MID(U3,1,1)="-"),"1","0")+IF(AND(LEN(V3)&gt;0,MID(V3,1,1)="-"),"1","0")</f>
        <v>0</v>
      </c>
    </row>
    <row r="4" spans="1:25" ht="13" x14ac:dyDescent="0.3">
      <c r="A4" s="53">
        <v>3</v>
      </c>
      <c r="B4" s="48" t="str">
        <f>'útěcha B'!C11</f>
        <v>Beneš Jan</v>
      </c>
      <c r="C4" s="49" t="s">
        <v>10</v>
      </c>
      <c r="D4" s="11" t="str">
        <f>'útěcha B'!C13</f>
        <v>Filoniuk Jaroslav</v>
      </c>
      <c r="E4" s="42" t="s">
        <v>238</v>
      </c>
      <c r="F4" s="39" t="s">
        <v>242</v>
      </c>
      <c r="G4" s="39" t="s">
        <v>239</v>
      </c>
      <c r="H4" s="39" t="s">
        <v>225</v>
      </c>
      <c r="I4" s="58" t="s">
        <v>222</v>
      </c>
      <c r="J4" s="56">
        <f>IF(AND(LEN(E4)&gt;0,MID(E4,1,1)&lt;&gt;"-"),"1","0")+IF(AND(LEN(F4)&gt;0,MID(F4,1,1)&lt;&gt;"-"),"1","0")+IF(AND(LEN(G4)&gt;0,MID(G4,1,1)&lt;&gt;"-"),"1","0")+IF(AND(LEN(H4)&gt;0,MID(H4,1,1)&lt;&gt;"-"),"1","0")+IF(AND(LEN(I4)&gt;0,MID(I4,1,1)&lt;&gt;"-"),"1","0")</f>
        <v>3</v>
      </c>
      <c r="K4" s="26" t="s">
        <v>7</v>
      </c>
      <c r="L4" s="27">
        <f t="shared" ref="L4:L17" si="1">IF(AND(LEN(E4)&gt;0,MID(E4,1,1)="-"),"1","0")+IF(AND(LEN(F4)&gt;0,MID(F4,1,1)="-"),"1","0")+IF(AND(LEN(G4)&gt;0,MID(G4,1,1)="-"),"1","0")+IF(AND(LEN(H4)&gt;0,MID(H4,1,1)="-"),"1","0")+IF(AND(LEN(I4)&gt;0,MID(I4,1,1)="-"),"1","0")</f>
        <v>2</v>
      </c>
      <c r="N4" s="53">
        <v>3</v>
      </c>
      <c r="O4" s="48" t="str">
        <f>'útěcha B'!D20</f>
        <v xml:space="preserve"> </v>
      </c>
      <c r="P4" s="49" t="s">
        <v>10</v>
      </c>
      <c r="Q4" s="11" t="str">
        <f>'útěcha B'!D24</f>
        <v xml:space="preserve"> </v>
      </c>
      <c r="R4" s="42"/>
      <c r="S4" s="39"/>
      <c r="T4" s="39"/>
      <c r="U4" s="39"/>
      <c r="V4" s="58"/>
      <c r="W4" s="56">
        <f t="shared" si="0"/>
        <v>0</v>
      </c>
      <c r="X4" s="26" t="s">
        <v>7</v>
      </c>
      <c r="Y4" s="27">
        <f t="shared" ref="Y4:Y9" si="2">IF(AND(LEN(R4)&gt;0,MID(R4,1,1)="-"),"1","0")+IF(AND(LEN(S4)&gt;0,MID(S4,1,1)="-"),"1","0")+IF(AND(LEN(T4)&gt;0,MID(T4,1,1)="-"),"1","0")+IF(AND(LEN(U4)&gt;0,MID(U4,1,1)="-"),"1","0")+IF(AND(LEN(V4)&gt;0,MID(V4,1,1)="-"),"1","0")</f>
        <v>0</v>
      </c>
    </row>
    <row r="5" spans="1:25" ht="13" x14ac:dyDescent="0.3">
      <c r="A5" s="53">
        <v>4</v>
      </c>
      <c r="B5" s="48" t="str">
        <f>'útěcha B'!C15</f>
        <v>Kottman Oskar</v>
      </c>
      <c r="C5" s="49" t="s">
        <v>10</v>
      </c>
      <c r="D5" s="11" t="str">
        <f>'útěcha B'!C17</f>
        <v>Adamová Adéla</v>
      </c>
      <c r="E5" s="42" t="s">
        <v>224</v>
      </c>
      <c r="F5" s="39" t="s">
        <v>220</v>
      </c>
      <c r="G5" s="39" t="s">
        <v>247</v>
      </c>
      <c r="H5" s="39"/>
      <c r="I5" s="58"/>
      <c r="J5" s="56">
        <f t="shared" ref="J5:J17" si="3">IF(AND(LEN(E5)&gt;0,MID(E5,1,1)&lt;&gt;"-"),"1","0")+IF(AND(LEN(F5)&gt;0,MID(F5,1,1)&lt;&gt;"-"),"1","0")+IF(AND(LEN(G5)&gt;0,MID(G5,1,1)&lt;&gt;"-"),"1","0")+IF(AND(LEN(H5)&gt;0,MID(H5,1,1)&lt;&gt;"-"),"1","0")+IF(AND(LEN(I5)&gt;0,MID(I5,1,1)&lt;&gt;"-"),"1","0")</f>
        <v>3</v>
      </c>
      <c r="K5" s="26" t="s">
        <v>7</v>
      </c>
      <c r="L5" s="27">
        <f t="shared" si="1"/>
        <v>0</v>
      </c>
      <c r="N5" s="53">
        <v>4</v>
      </c>
      <c r="O5" s="48" t="str">
        <f>'útěcha B'!D28</f>
        <v xml:space="preserve"> </v>
      </c>
      <c r="P5" s="49" t="s">
        <v>10</v>
      </c>
      <c r="Q5" s="11" t="str">
        <f>'útěcha B'!D32</f>
        <v xml:space="preserve"> </v>
      </c>
      <c r="R5" s="42"/>
      <c r="S5" s="39"/>
      <c r="T5" s="39"/>
      <c r="U5" s="39"/>
      <c r="V5" s="58"/>
      <c r="W5" s="56">
        <f t="shared" si="0"/>
        <v>0</v>
      </c>
      <c r="X5" s="26" t="s">
        <v>7</v>
      </c>
      <c r="Y5" s="27">
        <f t="shared" si="2"/>
        <v>0</v>
      </c>
    </row>
    <row r="6" spans="1:25" ht="13" x14ac:dyDescent="0.3">
      <c r="A6" s="53">
        <v>5</v>
      </c>
      <c r="B6" s="48" t="str">
        <f>'útěcha B'!C19</f>
        <v>------</v>
      </c>
      <c r="C6" s="49" t="s">
        <v>10</v>
      </c>
      <c r="D6" s="11" t="str">
        <f>'útěcha B'!C21</f>
        <v>------</v>
      </c>
      <c r="E6" s="42"/>
      <c r="F6" s="39"/>
      <c r="G6" s="39"/>
      <c r="H6" s="39"/>
      <c r="I6" s="58"/>
      <c r="J6" s="56">
        <f t="shared" si="3"/>
        <v>0</v>
      </c>
      <c r="K6" s="26" t="s">
        <v>7</v>
      </c>
      <c r="L6" s="27">
        <f t="shared" si="1"/>
        <v>0</v>
      </c>
      <c r="N6" s="53">
        <v>5</v>
      </c>
      <c r="O6" s="48" t="str">
        <f>'útěcha B'!D36</f>
        <v xml:space="preserve"> </v>
      </c>
      <c r="P6" s="49" t="s">
        <v>10</v>
      </c>
      <c r="Q6" s="11" t="str">
        <f>'útěcha B'!D40</f>
        <v xml:space="preserve"> </v>
      </c>
      <c r="R6" s="42"/>
      <c r="S6" s="39"/>
      <c r="T6" s="39"/>
      <c r="U6" s="39"/>
      <c r="V6" s="58"/>
      <c r="W6" s="56">
        <f t="shared" si="0"/>
        <v>0</v>
      </c>
      <c r="X6" s="26" t="s">
        <v>7</v>
      </c>
      <c r="Y6" s="27">
        <f t="shared" si="2"/>
        <v>0</v>
      </c>
    </row>
    <row r="7" spans="1:25" ht="13" x14ac:dyDescent="0.3">
      <c r="A7" s="53">
        <v>6</v>
      </c>
      <c r="B7" s="48" t="str">
        <f>'útěcha B'!C23</f>
        <v>------</v>
      </c>
      <c r="C7" s="49" t="s">
        <v>10</v>
      </c>
      <c r="D7" s="11" t="str">
        <f>'útěcha B'!C25</f>
        <v>------</v>
      </c>
      <c r="E7" s="42"/>
      <c r="F7" s="39"/>
      <c r="G7" s="39"/>
      <c r="H7" s="39"/>
      <c r="I7" s="58"/>
      <c r="J7" s="56">
        <f t="shared" si="3"/>
        <v>0</v>
      </c>
      <c r="K7" s="26" t="s">
        <v>7</v>
      </c>
      <c r="L7" s="27">
        <f t="shared" si="1"/>
        <v>0</v>
      </c>
      <c r="N7" s="53">
        <v>6</v>
      </c>
      <c r="O7" s="48" t="str">
        <f>'útěcha B'!D44</f>
        <v xml:space="preserve"> </v>
      </c>
      <c r="P7" s="49" t="s">
        <v>10</v>
      </c>
      <c r="Q7" s="11" t="str">
        <f>'útěcha B'!D48</f>
        <v xml:space="preserve"> </v>
      </c>
      <c r="R7" s="42"/>
      <c r="S7" s="39"/>
      <c r="T7" s="39"/>
      <c r="U7" s="39"/>
      <c r="V7" s="58"/>
      <c r="W7" s="56">
        <f t="shared" si="0"/>
        <v>0</v>
      </c>
      <c r="X7" s="26" t="s">
        <v>7</v>
      </c>
      <c r="Y7" s="27">
        <f t="shared" si="2"/>
        <v>0</v>
      </c>
    </row>
    <row r="8" spans="1:25" ht="13" x14ac:dyDescent="0.3">
      <c r="A8" s="53">
        <v>7</v>
      </c>
      <c r="B8" s="48" t="str">
        <f>'útěcha B'!C27</f>
        <v>------</v>
      </c>
      <c r="C8" s="49" t="s">
        <v>10</v>
      </c>
      <c r="D8" s="11" t="str">
        <f>'útěcha B'!C29</f>
        <v>------</v>
      </c>
      <c r="E8" s="42"/>
      <c r="F8" s="39"/>
      <c r="G8" s="39"/>
      <c r="H8" s="39"/>
      <c r="I8" s="58"/>
      <c r="J8" s="56">
        <f t="shared" si="3"/>
        <v>0</v>
      </c>
      <c r="K8" s="26" t="s">
        <v>7</v>
      </c>
      <c r="L8" s="27">
        <f t="shared" si="1"/>
        <v>0</v>
      </c>
      <c r="N8" s="53">
        <v>7</v>
      </c>
      <c r="O8" s="48" t="str">
        <f>'útěcha B'!D52</f>
        <v xml:space="preserve"> </v>
      </c>
      <c r="P8" s="49" t="s">
        <v>10</v>
      </c>
      <c r="Q8" s="11" t="str">
        <f>'útěcha B'!D56</f>
        <v xml:space="preserve"> </v>
      </c>
      <c r="R8" s="63"/>
      <c r="S8" s="64"/>
      <c r="T8" s="64"/>
      <c r="U8" s="64"/>
      <c r="V8" s="65"/>
      <c r="W8" s="56">
        <f t="shared" si="0"/>
        <v>0</v>
      </c>
      <c r="X8" s="26" t="s">
        <v>7</v>
      </c>
      <c r="Y8" s="27">
        <f t="shared" si="2"/>
        <v>0</v>
      </c>
    </row>
    <row r="9" spans="1:25" ht="13.5" thickBot="1" x14ac:dyDescent="0.35">
      <c r="A9" s="53">
        <v>8</v>
      </c>
      <c r="B9" s="48" t="str">
        <f>'útěcha B'!C31</f>
        <v>------</v>
      </c>
      <c r="C9" s="49" t="s">
        <v>10</v>
      </c>
      <c r="D9" s="11" t="str">
        <f>'útěcha B'!C33</f>
        <v>------</v>
      </c>
      <c r="E9" s="42"/>
      <c r="F9" s="39"/>
      <c r="G9" s="39"/>
      <c r="H9" s="39"/>
      <c r="I9" s="58"/>
      <c r="J9" s="56">
        <f t="shared" si="3"/>
        <v>0</v>
      </c>
      <c r="K9" s="26" t="s">
        <v>7</v>
      </c>
      <c r="L9" s="27">
        <f t="shared" si="1"/>
        <v>0</v>
      </c>
      <c r="N9" s="54">
        <v>8</v>
      </c>
      <c r="O9" s="59" t="str">
        <f>'útěcha B'!D60</f>
        <v xml:space="preserve"> </v>
      </c>
      <c r="P9" s="60" t="s">
        <v>10</v>
      </c>
      <c r="Q9" s="12" t="str">
        <f>'útěcha B'!D64</f>
        <v xml:space="preserve"> </v>
      </c>
      <c r="R9" s="43"/>
      <c r="S9" s="44"/>
      <c r="T9" s="44"/>
      <c r="U9" s="44"/>
      <c r="V9" s="61"/>
      <c r="W9" s="62">
        <f t="shared" si="0"/>
        <v>0</v>
      </c>
      <c r="X9" s="29" t="s">
        <v>7</v>
      </c>
      <c r="Y9" s="30">
        <f t="shared" si="2"/>
        <v>0</v>
      </c>
    </row>
    <row r="10" spans="1:25" ht="13.5" thickBot="1" x14ac:dyDescent="0.35">
      <c r="A10" s="53">
        <v>9</v>
      </c>
      <c r="B10" s="48" t="str">
        <f>'útěcha B'!C35</f>
        <v>------</v>
      </c>
      <c r="C10" s="49" t="s">
        <v>10</v>
      </c>
      <c r="D10" s="11" t="str">
        <f>'útěcha B'!C37</f>
        <v>------</v>
      </c>
      <c r="E10" s="42"/>
      <c r="F10" s="39"/>
      <c r="G10" s="39"/>
      <c r="H10" s="39"/>
      <c r="I10" s="58"/>
      <c r="J10" s="56">
        <f t="shared" si="3"/>
        <v>0</v>
      </c>
      <c r="K10" s="26" t="s">
        <v>7</v>
      </c>
      <c r="L10" s="27">
        <f t="shared" si="1"/>
        <v>0</v>
      </c>
      <c r="N10" s="295" t="s">
        <v>24</v>
      </c>
      <c r="O10" s="295"/>
      <c r="P10" s="295"/>
      <c r="Q10" s="295"/>
      <c r="R10" s="294"/>
      <c r="S10" s="294"/>
      <c r="T10" s="294"/>
      <c r="U10" s="294"/>
      <c r="V10" s="294"/>
      <c r="W10" s="294"/>
      <c r="X10" s="294"/>
      <c r="Y10" s="294"/>
    </row>
    <row r="11" spans="1:25" ht="13" x14ac:dyDescent="0.3">
      <c r="A11" s="53">
        <v>10</v>
      </c>
      <c r="B11" s="48" t="str">
        <f>'útěcha B'!C39</f>
        <v>------</v>
      </c>
      <c r="C11" s="49" t="s">
        <v>10</v>
      </c>
      <c r="D11" s="11" t="str">
        <f>'útěcha B'!C41</f>
        <v>------</v>
      </c>
      <c r="E11" s="42"/>
      <c r="F11" s="39"/>
      <c r="G11" s="39"/>
      <c r="H11" s="39"/>
      <c r="I11" s="58"/>
      <c r="J11" s="56">
        <f t="shared" si="3"/>
        <v>0</v>
      </c>
      <c r="K11" s="26" t="s">
        <v>7</v>
      </c>
      <c r="L11" s="27">
        <f t="shared" si="1"/>
        <v>0</v>
      </c>
      <c r="N11" s="50">
        <v>1</v>
      </c>
      <c r="O11" s="51" t="str">
        <f>'útěcha B'!E6</f>
        <v>Mráz Eduard</v>
      </c>
      <c r="P11" s="52" t="s">
        <v>10</v>
      </c>
      <c r="Q11" s="69" t="str">
        <f>'útěcha B'!E14</f>
        <v>Beneš Jan</v>
      </c>
      <c r="R11" s="66" t="s">
        <v>239</v>
      </c>
      <c r="S11" s="41" t="s">
        <v>233</v>
      </c>
      <c r="T11" s="41" t="s">
        <v>222</v>
      </c>
      <c r="U11" s="41"/>
      <c r="V11" s="57"/>
      <c r="W11" s="55">
        <f>IF(AND(LEN(R11)&gt;0,MID(R11,1,1)&lt;&gt;"-"),"1","0")+IF(AND(LEN(S11)&gt;0,MID(S11,1,1)&lt;&gt;"-"),"1","0")+IF(AND(LEN(T11)&gt;0,MID(T11,1,1)&lt;&gt;"-"),"1","0")+IF(AND(LEN(U11)&gt;0,MID(U11,1,1)&lt;&gt;"-"),"1","0")+IF(AND(LEN(V11)&gt;0,MID(V11,1,1)&lt;&gt;"-"),"1","0")</f>
        <v>3</v>
      </c>
      <c r="X11" s="23" t="s">
        <v>7</v>
      </c>
      <c r="Y11" s="24">
        <f>IF(AND(LEN(R11)&gt;0,MID(R11,1,1)="-"),"1","0")+IF(AND(LEN(S11)&gt;0,MID(S11,1,1)="-"),"1","0")+IF(AND(LEN(T11)&gt;0,MID(T11,1,1)="-"),"1","0")+IF(AND(LEN(U11)&gt;0,MID(U11,1,1)="-"),"1","0")+IF(AND(LEN(V11)&gt;0,MID(V11,1,1)="-"),"1","0")</f>
        <v>0</v>
      </c>
    </row>
    <row r="12" spans="1:25" ht="13" x14ac:dyDescent="0.3">
      <c r="A12" s="53">
        <v>11</v>
      </c>
      <c r="B12" s="48" t="str">
        <f>'útěcha B'!C43</f>
        <v>------</v>
      </c>
      <c r="C12" s="49" t="s">
        <v>10</v>
      </c>
      <c r="D12" s="11" t="str">
        <f>'útěcha B'!C45</f>
        <v>------</v>
      </c>
      <c r="E12" s="42"/>
      <c r="F12" s="39"/>
      <c r="G12" s="39"/>
      <c r="H12" s="39"/>
      <c r="I12" s="58"/>
      <c r="J12" s="56">
        <f t="shared" si="3"/>
        <v>0</v>
      </c>
      <c r="K12" s="26" t="s">
        <v>7</v>
      </c>
      <c r="L12" s="27">
        <f t="shared" si="1"/>
        <v>0</v>
      </c>
      <c r="N12" s="53">
        <v>2</v>
      </c>
      <c r="O12" s="48" t="str">
        <f>'útěcha B'!E22</f>
        <v xml:space="preserve"> </v>
      </c>
      <c r="P12" s="49" t="s">
        <v>10</v>
      </c>
      <c r="Q12" s="70" t="str">
        <f>'útěcha B'!E30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x14ac:dyDescent="0.3">
      <c r="A13" s="53">
        <v>12</v>
      </c>
      <c r="B13" s="48" t="str">
        <f>'útěcha B'!C47</f>
        <v>------</v>
      </c>
      <c r="C13" s="49" t="s">
        <v>10</v>
      </c>
      <c r="D13" s="11" t="str">
        <f>'útěcha B'!C49</f>
        <v>------</v>
      </c>
      <c r="E13" s="42"/>
      <c r="F13" s="39"/>
      <c r="G13" s="39"/>
      <c r="H13" s="39"/>
      <c r="I13" s="58"/>
      <c r="J13" s="56">
        <f t="shared" si="3"/>
        <v>0</v>
      </c>
      <c r="K13" s="26" t="s">
        <v>7</v>
      </c>
      <c r="L13" s="27">
        <f t="shared" si="1"/>
        <v>0</v>
      </c>
      <c r="N13" s="53">
        <v>3</v>
      </c>
      <c r="O13" s="48" t="str">
        <f>'útěcha B'!E38</f>
        <v xml:space="preserve"> </v>
      </c>
      <c r="P13" s="49" t="s">
        <v>10</v>
      </c>
      <c r="Q13" s="70" t="str">
        <f>'útěcha B'!E46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x14ac:dyDescent="0.35">
      <c r="A14" s="53">
        <v>13</v>
      </c>
      <c r="B14" s="48" t="str">
        <f>'útěcha B'!C51</f>
        <v>------</v>
      </c>
      <c r="C14" s="49" t="s">
        <v>10</v>
      </c>
      <c r="D14" s="11" t="str">
        <f>'útěcha B'!C53</f>
        <v>------</v>
      </c>
      <c r="E14" s="42"/>
      <c r="F14" s="39"/>
      <c r="G14" s="39"/>
      <c r="H14" s="39"/>
      <c r="I14" s="58"/>
      <c r="J14" s="56">
        <f t="shared" si="3"/>
        <v>0</v>
      </c>
      <c r="K14" s="26" t="s">
        <v>7</v>
      </c>
      <c r="L14" s="27">
        <f t="shared" si="1"/>
        <v>0</v>
      </c>
      <c r="N14" s="54">
        <v>4</v>
      </c>
      <c r="O14" s="59" t="str">
        <f>'útěcha B'!E54</f>
        <v xml:space="preserve"> </v>
      </c>
      <c r="P14" s="60" t="s">
        <v>10</v>
      </c>
      <c r="Q14" s="71" t="str">
        <f>'útěcha B'!E62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x14ac:dyDescent="0.35">
      <c r="A15" s="53">
        <v>14</v>
      </c>
      <c r="B15" s="48" t="str">
        <f>'útěcha B'!C55</f>
        <v>------</v>
      </c>
      <c r="C15" s="49" t="s">
        <v>10</v>
      </c>
      <c r="D15" s="11" t="str">
        <f>'útěcha B'!C57</f>
        <v>------</v>
      </c>
      <c r="E15" s="42"/>
      <c r="F15" s="39"/>
      <c r="G15" s="39"/>
      <c r="H15" s="39"/>
      <c r="I15" s="58"/>
      <c r="J15" s="56">
        <f t="shared" si="3"/>
        <v>0</v>
      </c>
      <c r="K15" s="26" t="s">
        <v>7</v>
      </c>
      <c r="L15" s="27">
        <f t="shared" si="1"/>
        <v>0</v>
      </c>
      <c r="N15" s="295" t="s">
        <v>25</v>
      </c>
      <c r="O15" s="295"/>
      <c r="P15" s="295"/>
      <c r="Q15" s="295"/>
      <c r="R15" s="294"/>
      <c r="S15" s="294"/>
      <c r="T15" s="294"/>
      <c r="U15" s="294"/>
      <c r="V15" s="294"/>
      <c r="W15" s="294"/>
      <c r="X15" s="294"/>
      <c r="Y15" s="294"/>
    </row>
    <row r="16" spans="1:25" ht="13" x14ac:dyDescent="0.3">
      <c r="A16" s="53">
        <v>15</v>
      </c>
      <c r="B16" s="48" t="str">
        <f>'útěcha B'!C59</f>
        <v>------</v>
      </c>
      <c r="C16" s="49" t="s">
        <v>10</v>
      </c>
      <c r="D16" s="11" t="str">
        <f>'útěcha B'!C61</f>
        <v>------</v>
      </c>
      <c r="E16" s="42"/>
      <c r="F16" s="39"/>
      <c r="G16" s="39"/>
      <c r="H16" s="39"/>
      <c r="I16" s="58"/>
      <c r="J16" s="56">
        <f t="shared" si="3"/>
        <v>0</v>
      </c>
      <c r="K16" s="26" t="s">
        <v>7</v>
      </c>
      <c r="L16" s="27">
        <f t="shared" si="1"/>
        <v>0</v>
      </c>
      <c r="N16" s="50">
        <v>1</v>
      </c>
      <c r="O16" s="51" t="str">
        <f>'útěcha B'!F10</f>
        <v>Mráz Eduard</v>
      </c>
      <c r="P16" s="52" t="s">
        <v>10</v>
      </c>
      <c r="Q16" s="69" t="str">
        <f>'útěcha B'!F26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x14ac:dyDescent="0.35">
      <c r="A17" s="54">
        <v>16</v>
      </c>
      <c r="B17" s="59" t="str">
        <f>'útěcha B'!C63</f>
        <v>------</v>
      </c>
      <c r="C17" s="60" t="s">
        <v>10</v>
      </c>
      <c r="D17" s="12" t="str">
        <f>'útěcha B'!C65</f>
        <v>------</v>
      </c>
      <c r="E17" s="43"/>
      <c r="F17" s="44"/>
      <c r="G17" s="44"/>
      <c r="H17" s="44"/>
      <c r="I17" s="61"/>
      <c r="J17" s="62">
        <f t="shared" si="3"/>
        <v>0</v>
      </c>
      <c r="K17" s="29" t="s">
        <v>7</v>
      </c>
      <c r="L17" s="30">
        <f t="shared" si="1"/>
        <v>0</v>
      </c>
      <c r="N17" s="54">
        <v>2</v>
      </c>
      <c r="O17" s="59" t="str">
        <f>'útěcha B'!F42</f>
        <v xml:space="preserve"> </v>
      </c>
      <c r="P17" s="60" t="s">
        <v>10</v>
      </c>
      <c r="Q17" s="71" t="str">
        <f>'útěcha B'!F58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x14ac:dyDescent="0.35">
      <c r="N18" s="295" t="s">
        <v>26</v>
      </c>
      <c r="O18" s="295"/>
      <c r="P18" s="295"/>
      <c r="Q18" s="295"/>
      <c r="R18" s="294"/>
      <c r="S18" s="294"/>
      <c r="T18" s="294"/>
      <c r="U18" s="294"/>
      <c r="V18" s="294"/>
      <c r="W18" s="294"/>
      <c r="X18" s="294"/>
      <c r="Y18" s="294"/>
    </row>
    <row r="19" spans="1:25" ht="13.5" thickBot="1" x14ac:dyDescent="0.35">
      <c r="N19" s="100">
        <v>1</v>
      </c>
      <c r="O19" s="101" t="str">
        <f>'útěcha B'!G18</f>
        <v xml:space="preserve"> </v>
      </c>
      <c r="P19" s="102" t="s">
        <v>10</v>
      </c>
      <c r="Q19" s="103" t="str">
        <f>'útěcha B'!G50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5">
    <mergeCell ref="A1:L1"/>
    <mergeCell ref="N1:Y1"/>
    <mergeCell ref="N10:Y10"/>
    <mergeCell ref="N15:Y15"/>
    <mergeCell ref="N18:Y18"/>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A2" sqref="A2:A3"/>
    </sheetView>
  </sheetViews>
  <sheetFormatPr defaultRowHeight="13" x14ac:dyDescent="0.3"/>
  <cols>
    <col min="1" max="2" width="2.7265625" style="2" customWidth="1"/>
    <col min="3" max="3" width="18.7265625" style="2" customWidth="1"/>
    <col min="4" max="7" width="18.7265625" style="3" customWidth="1"/>
    <col min="9" max="9" width="16.453125" customWidth="1"/>
  </cols>
  <sheetData>
    <row r="1" spans="1:7" ht="31" customHeight="1" x14ac:dyDescent="0.25">
      <c r="A1" s="91"/>
      <c r="B1" s="253" t="e">
        <f ca="1">_xlfn.TEXTJOIN("-",,seznam!B2,"finále turnaj B")</f>
        <v>#NAME?</v>
      </c>
      <c r="C1" s="253"/>
      <c r="D1" s="253"/>
      <c r="E1" s="253"/>
      <c r="F1" s="253"/>
      <c r="G1" s="253"/>
    </row>
    <row r="2" spans="1:7" ht="12" customHeight="1" x14ac:dyDescent="0.3">
      <c r="A2" s="288"/>
      <c r="B2" s="234">
        <v>33</v>
      </c>
      <c r="C2" s="74" t="str">
        <f>IF(A2&gt;0,VLOOKUP(A2,seznam!$A$5:$C$132,3),"------")</f>
        <v>------</v>
      </c>
      <c r="D2" s="75"/>
      <c r="E2" s="75"/>
      <c r="F2" s="292" t="str">
        <f>'1.st A+B'!Y2</f>
        <v>Ráječko 23.03.2025</v>
      </c>
      <c r="G2" s="293"/>
    </row>
    <row r="3" spans="1:7" ht="12" customHeight="1" x14ac:dyDescent="0.3">
      <c r="A3" s="289"/>
      <c r="B3" s="290"/>
      <c r="C3" s="92" t="str">
        <f>IF(A2&gt;0,VLOOKUP(A2,seznam!$A$5:$C$132,2),"------")</f>
        <v>------</v>
      </c>
      <c r="D3" s="75"/>
      <c r="E3" s="75"/>
      <c r="F3" s="293"/>
      <c r="G3" s="293"/>
    </row>
    <row r="4" spans="1:7" ht="12" customHeight="1" x14ac:dyDescent="0.3">
      <c r="A4" s="288"/>
      <c r="B4" s="290">
        <v>34</v>
      </c>
      <c r="C4" s="76" t="str">
        <f>IF(A4&gt;0,VLOOKUP(A4,seznam!$A$5:$C$132,3),"------")</f>
        <v>------</v>
      </c>
      <c r="D4" s="77" t="str">
        <f>IF('zap_pav-B2'!J2&gt;'zap_pav-B2'!L2,'zap_pav-B2'!B2,IF('zap_pav-B2'!J2&lt;'zap_pav-B2'!L2,'zap_pav-B2'!D2," "))</f>
        <v xml:space="preserve"> </v>
      </c>
      <c r="E4" s="75"/>
      <c r="F4" s="75"/>
      <c r="G4" s="75"/>
    </row>
    <row r="5" spans="1:7" ht="12" customHeight="1" x14ac:dyDescent="0.3">
      <c r="A5" s="289"/>
      <c r="B5" s="290"/>
      <c r="C5" s="93" t="str">
        <f>IF(A4&gt;0,VLOOKUP(A4,seznam!$A$5:$C$132,2),"------")</f>
        <v>------</v>
      </c>
      <c r="D5" s="75" t="str">
        <f>IF('zap_pav-B2'!J2&gt;'zap_pav-B2'!L2,CONCATENATE('zap_pav-B2'!J2,":",'zap_pav-B2'!L2,"   (",'zap_pav-B2'!E2,";",'zap_pav-B2'!F2,";",'zap_pav-B2'!G2,";",'zap_pav-B2'!H2,";",'zap_pav-B2'!I2,")"),IF('zap_pav-B2'!J2&lt;'zap_pav-B2'!L2,CONCATENATE('zap_pav-B2'!L2,":",'zap_pav-B2'!J2,"   (",IF('zap_pav-B2'!E2="0","-0",-'zap_pav-B2'!E2),";",IF('zap_pav-B2'!F2="0","-0",-'zap_pav-B2'!F2),";",IF('zap_pav-B2'!G2="0","-0",-'zap_pav-B2'!G2),";",IF('zap_pav-B2'!H2="0","-0",IF(LEN('zap_pav-B2'!H2)&gt;0,-'zap_pav-B2'!H2,'zap_pav-B2'!H2)),";",IF(LEN('zap_pav-B2'!I2)&gt;0,-'zap_pav-B2'!I2,'zap_pav-B2'!I2),")")," "))</f>
        <v xml:space="preserve"> </v>
      </c>
      <c r="E5" s="78"/>
      <c r="F5" s="75"/>
      <c r="G5" s="75"/>
    </row>
    <row r="6" spans="1:7" ht="12" customHeight="1" x14ac:dyDescent="0.3">
      <c r="A6" s="288"/>
      <c r="B6" s="290">
        <v>35</v>
      </c>
      <c r="C6" s="74" t="str">
        <f>IF(A6&gt;0,VLOOKUP(A6,seznam!$A$5:$C$132,3),"------")</f>
        <v>------</v>
      </c>
      <c r="D6" s="75"/>
      <c r="E6" s="79" t="str">
        <f>IF('zap_pav-B2'!W2&gt;'zap_pav-B2'!Y2,'zap_pav-B2'!O2,IF('zap_pav-B2'!W2&lt;'zap_pav-B2'!Y2,'zap_pav-B2'!Q2," "))</f>
        <v xml:space="preserve"> </v>
      </c>
      <c r="F6" s="75"/>
      <c r="G6" s="75"/>
    </row>
    <row r="7" spans="1:7" ht="12" customHeight="1" x14ac:dyDescent="0.3">
      <c r="A7" s="289"/>
      <c r="B7" s="290"/>
      <c r="C7" s="92" t="str">
        <f>IF(A6&gt;0,VLOOKUP(A6,seznam!$A$5:$C$132,2),"------")</f>
        <v>------</v>
      </c>
      <c r="D7" s="75"/>
      <c r="E7" s="78" t="str">
        <f>IF('zap_pav-B2'!W2&gt;'zap_pav-B2'!Y2,CONCATENATE('zap_pav-B2'!W2,":",'zap_pav-B2'!Y2,"   (",'zap_pav-B2'!R2,";",'zap_pav-B2'!S2,";",'zap_pav-B2'!T2,";",'zap_pav-B2'!U2,";",'zap_pav-B2'!V2,")"),IF('zap_pav-B2'!W2&lt;'zap_pav-B2'!Y2,CONCATENATE('zap_pav-B2'!Y2,":",'zap_pav-B2'!W2,"   (",IF('zap_pav-B2'!R2="0","-0",-'zap_pav-B2'!R2),";",IF('zap_pav-B2'!S2="0","-0",-'zap_pav-B2'!S2),";",IF('zap_pav-B2'!T2="0","-0",-'zap_pav-B2'!T2),";",IF('zap_pav-B2'!U2="0","-0",IF(LEN('zap_pav-B2'!U2)&gt;0,-'zap_pav-B2'!U2,'zap_pav-B2'!U2)),";",IF(LEN('zap_pav-B2'!V2)&gt;0,-'zap_pav-B2'!V2,'zap_pav-B2'!V2),")")," "))</f>
        <v xml:space="preserve"> </v>
      </c>
      <c r="F7" s="78"/>
      <c r="G7" s="75"/>
    </row>
    <row r="8" spans="1:7" ht="12" customHeight="1" x14ac:dyDescent="0.3">
      <c r="A8" s="288"/>
      <c r="B8" s="290">
        <v>36</v>
      </c>
      <c r="C8" s="76" t="str">
        <f>IF(A8&gt;0,VLOOKUP(A8,seznam!$A$5:$C$132,3),"------")</f>
        <v>------</v>
      </c>
      <c r="D8" s="77" t="str">
        <f>IF('zap_pav-B2'!J3&gt;'zap_pav-B2'!L3,'zap_pav-B2'!B3,IF('zap_pav-B2'!J3&lt;'zap_pav-B2'!L3,'zap_pav-B2'!D3," "))</f>
        <v xml:space="preserve"> </v>
      </c>
      <c r="E8" s="78"/>
      <c r="F8" s="78"/>
      <c r="G8" s="75"/>
    </row>
    <row r="9" spans="1:7" ht="12" customHeight="1" x14ac:dyDescent="0.3">
      <c r="A9" s="289"/>
      <c r="B9" s="290"/>
      <c r="C9" s="93" t="str">
        <f>IF(A8&gt;0,VLOOKUP(A8,seznam!$A$5:$C$132,2),"------")</f>
        <v>------</v>
      </c>
      <c r="D9" s="75" t="str">
        <f>IF('zap_pav-B2'!J3&gt;'zap_pav-B2'!L3,CONCATENATE('zap_pav-B2'!J3,":",'zap_pav-B2'!L3,"   (",'zap_pav-B2'!E3,";",'zap_pav-B2'!F3,";",'zap_pav-B2'!G3,";",'zap_pav-B2'!H3,";",'zap_pav-B2'!I3,")"),IF('zap_pav-B2'!J3&lt;'zap_pav-B2'!L3,CONCATENATE('zap_pav-B2'!L3,":",'zap_pav-B2'!J3,"   (",IF('zap_pav-B2'!E3="0","-0",-'zap_pav-B2'!E3),";",IF('zap_pav-B2'!F3="0","-0",-'zap_pav-B2'!F3),";",IF('zap_pav-B2'!G3="0","-0",-'zap_pav-B2'!G3),";",IF('zap_pav-B2'!H3="0","-0",IF(LEN('zap_pav-B2'!H3)&gt;0,-'zap_pav-B2'!H3,'zap_pav-B2'!H3)),";",IF(LEN('zap_pav-B2'!I3)&gt;0,-'zap_pav-B2'!I3,'zap_pav-B2'!I3),")")," "))</f>
        <v xml:space="preserve"> </v>
      </c>
      <c r="E9" s="75"/>
      <c r="F9" s="78"/>
      <c r="G9" s="75"/>
    </row>
    <row r="10" spans="1:7" ht="12" customHeight="1" x14ac:dyDescent="0.3">
      <c r="A10" s="288"/>
      <c r="B10" s="290">
        <v>37</v>
      </c>
      <c r="C10" s="74" t="str">
        <f>IF(A10&gt;0,VLOOKUP(A10,seznam!$A$5:$C$132,3),"------")</f>
        <v>------</v>
      </c>
      <c r="D10" s="75"/>
      <c r="E10" s="75"/>
      <c r="F10" s="79" t="str">
        <f>IF('zap_pav-B2'!W11&gt;'zap_pav-B2'!Y11,'zap_pav-B2'!O11,IF('zap_pav-B2'!W11&lt;'zap_pav-B2'!Y11,'zap_pav-B2'!Q11," "))</f>
        <v xml:space="preserve"> </v>
      </c>
      <c r="G10" s="75"/>
    </row>
    <row r="11" spans="1:7" ht="12" customHeight="1" x14ac:dyDescent="0.3">
      <c r="A11" s="289"/>
      <c r="B11" s="290"/>
      <c r="C11" s="92" t="str">
        <f>IF(A10&gt;0,VLOOKUP(A10,seznam!$A$5:$C$132,2),"------")</f>
        <v>------</v>
      </c>
      <c r="D11" s="75"/>
      <c r="E11" s="75"/>
      <c r="F11" s="78" t="str">
        <f>IF('zap_pav-B2'!W11&gt;'zap_pav-B2'!Y11,CONCATENATE('zap_pav-B2'!W11,":",'zap_pav-B2'!Y11,"   (",'zap_pav-B2'!R11,";",'zap_pav-B2'!S11,";",'zap_pav-B2'!T11,";",'zap_pav-B2'!U11,";",'zap_pav-B2'!V11,")"),IF('zap_pav-B2'!W11&lt;'zap_pav-B2'!Y11,CONCATENATE('zap_pav-B2'!Y11,":",'zap_pav-B2'!W11,"   (",IF('zap_pav-B2'!R11="0","-0",-'zap_pav-B2'!R11),";",IF('zap_pav-B2'!S11="0","-0",-'zap_pav-B2'!S11),";",IF('zap_pav-B2'!T11="0","-0",-'zap_pav-B2'!T11),";",IF('zap_pav-B2'!U11="0","-0",IF(LEN('zap_pav-B2'!U11)&gt;0,-'zap_pav-B2'!U11,'zap_pav-B2'!U11)),";",IF(LEN('zap_pav-B2'!V11)&gt;0,-'zap_pav-B2'!V11,'zap_pav-B2'!V11),")")," "))</f>
        <v xml:space="preserve"> </v>
      </c>
      <c r="G11" s="78"/>
    </row>
    <row r="12" spans="1:7" ht="12" customHeight="1" x14ac:dyDescent="0.3">
      <c r="A12" s="288"/>
      <c r="B12" s="290">
        <v>38</v>
      </c>
      <c r="C12" s="76" t="str">
        <f>IF(A12&gt;0,VLOOKUP(A12,seznam!$A$5:$C$132,3),"------")</f>
        <v>------</v>
      </c>
      <c r="D12" s="77" t="str">
        <f>IF('zap_pav-B2'!J4&gt;'zap_pav-B2'!L4,'zap_pav-B2'!B4,IF('zap_pav-B2'!J4&lt;'zap_pav-B2'!L4,'zap_pav-B2'!D4," "))</f>
        <v xml:space="preserve"> </v>
      </c>
      <c r="E12" s="75"/>
      <c r="F12" s="78"/>
      <c r="G12" s="78"/>
    </row>
    <row r="13" spans="1:7" ht="12" customHeight="1" x14ac:dyDescent="0.3">
      <c r="A13" s="289"/>
      <c r="B13" s="290"/>
      <c r="C13" s="93" t="str">
        <f>IF(A12&gt;0,VLOOKUP(A12,seznam!$A$5:$C$132,2),"------")</f>
        <v>------</v>
      </c>
      <c r="D13" s="75" t="str">
        <f>IF('zap_pav-B2'!J4&gt;'zap_pav-B2'!L4,CONCATENATE('zap_pav-B2'!J4,":",'zap_pav-B2'!L4,"   (",'zap_pav-B2'!E4,";",'zap_pav-B2'!F4,";",'zap_pav-B2'!G4,";",'zap_pav-B2'!H4,";",'zap_pav-B2'!I4,")"),IF('zap_pav-B2'!J4&lt;'zap_pav-B2'!L4,CONCATENATE('zap_pav-B2'!L4,":",'zap_pav-B2'!J4,"   (",IF('zap_pav-B2'!E4="0","-0",-'zap_pav-B2'!E4),";",IF('zap_pav-B2'!F4="0","-0",-'zap_pav-B2'!F4),";",IF('zap_pav-B2'!G4="0","-0",-'zap_pav-B2'!G4),";",IF('zap_pav-B2'!H4="0","-0",IF(LEN('zap_pav-B2'!H4)&gt;0,-'zap_pav-B2'!H4,'zap_pav-B2'!H4)),";",IF(LEN('zap_pav-B2'!I4)&gt;0,-'zap_pav-B2'!I4,'zap_pav-B2'!I4),")")," "))</f>
        <v xml:space="preserve"> </v>
      </c>
      <c r="E13" s="78"/>
      <c r="F13" s="78"/>
      <c r="G13" s="78"/>
    </row>
    <row r="14" spans="1:7" ht="12" customHeight="1" x14ac:dyDescent="0.3">
      <c r="A14" s="288"/>
      <c r="B14" s="290">
        <v>39</v>
      </c>
      <c r="C14" s="74" t="str">
        <f>IF(A14&gt;0,VLOOKUP(A14,seznam!$A$5:$C$132,3),"------")</f>
        <v>------</v>
      </c>
      <c r="D14" s="75"/>
      <c r="E14" s="79" t="str">
        <f>IF('zap_pav-B2'!W3&gt;'zap_pav-B2'!Y3,'zap_pav-B2'!O3,IF('zap_pav-B2'!W3&lt;'zap_pav-B2'!Y3,'zap_pav-B2'!Q3," "))</f>
        <v xml:space="preserve"> </v>
      </c>
      <c r="F14" s="78"/>
      <c r="G14" s="78"/>
    </row>
    <row r="15" spans="1:7" ht="12" customHeight="1" x14ac:dyDescent="0.3">
      <c r="A15" s="289"/>
      <c r="B15" s="290"/>
      <c r="C15" s="92" t="str">
        <f>IF(A14&gt;0,VLOOKUP(A14,seznam!$A$5:$C$132,2),"------")</f>
        <v>------</v>
      </c>
      <c r="D15" s="75"/>
      <c r="E15" s="78" t="str">
        <f>IF('zap_pav-B2'!W3&gt;'zap_pav-B2'!Y3,CONCATENATE('zap_pav-B2'!W3,":",'zap_pav-B2'!Y3,"   (",'zap_pav-B2'!R3,";",'zap_pav-B2'!S3,";",'zap_pav-B2'!T3,";",'zap_pav-B2'!U3,";",'zap_pav-B2'!V3,")"),IF('zap_pav-B2'!W3&lt;'zap_pav-B2'!Y3,CONCATENATE('zap_pav-B2'!Y3,":",'zap_pav-B2'!W3,"   (",IF('zap_pav-B2'!R3="0","-0",-'zap_pav-B2'!R3),";",IF('zap_pav-B2'!S3="0","-0",-'zap_pav-B2'!S3),";",IF('zap_pav-B2'!T3="0","-0",-'zap_pav-B2'!T3),";",IF('zap_pav-B2'!U3="0","-0",IF(LEN('zap_pav-B2'!U3)&gt;0,-'zap_pav-B2'!U3,'zap_pav-B2'!U3)),";",IF(LEN('zap_pav-B2'!V3)&gt;0,-'zap_pav-B2'!V3,'zap_pav-B2'!V3),")")," "))</f>
        <v xml:space="preserve"> </v>
      </c>
      <c r="F15" s="75"/>
      <c r="G15" s="78"/>
    </row>
    <row r="16" spans="1:7" ht="12" customHeight="1" x14ac:dyDescent="0.3">
      <c r="A16" s="288"/>
      <c r="B16" s="290">
        <v>40</v>
      </c>
      <c r="C16" s="76" t="str">
        <f>IF(A16&gt;0,VLOOKUP(A16,seznam!$A$5:$C$132,3),"------")</f>
        <v>------</v>
      </c>
      <c r="D16" s="77" t="str">
        <f>IF('zap_pav-B2'!J5&gt;'zap_pav-B2'!L5,'zap_pav-B2'!B5,IF('zap_pav-B2'!J5&lt;'zap_pav-B2'!L5,'zap_pav-B2'!D5," "))</f>
        <v xml:space="preserve"> </v>
      </c>
      <c r="E16" s="78"/>
      <c r="F16" s="75"/>
      <c r="G16" s="78"/>
    </row>
    <row r="17" spans="1:7" ht="12" customHeight="1" x14ac:dyDescent="0.3">
      <c r="A17" s="289"/>
      <c r="B17" s="290"/>
      <c r="C17" s="93" t="str">
        <f>IF(A16&gt;0,VLOOKUP(A16,seznam!$A$5:$C$132,2),"------")</f>
        <v>------</v>
      </c>
      <c r="D17" s="75" t="str">
        <f>IF('zap_pav-B2'!J5&gt;'zap_pav-B2'!L5,CONCATENATE('zap_pav-B2'!J5,":",'zap_pav-B2'!L5,"   (",'zap_pav-B2'!E5,";",'zap_pav-B2'!F5,";",'zap_pav-B2'!G5,";",'zap_pav-B2'!H5,";",'zap_pav-B2'!I5,")"),IF('zap_pav-B2'!J5&lt;'zap_pav-B2'!L5,CONCATENATE('zap_pav-B2'!L5,":",'zap_pav-B2'!J5,"   (",IF('zap_pav-B2'!E5="0","-0",-'zap_pav-B2'!E5),";",IF('zap_pav-B2'!F5="0","-0",-'zap_pav-B2'!F5),";",IF('zap_pav-B2'!G5="0","-0",-'zap_pav-B2'!G5),";",IF('zap_pav-B2'!H5="0","-0",IF(LEN('zap_pav-B2'!H5)&gt;0,-'zap_pav-B2'!H5,'zap_pav-B2'!H5)),";",IF(LEN('zap_pav-B2'!I5)&gt;0,-'zap_pav-B2'!I5,'zap_pav-B2'!I5),")")," "))</f>
        <v xml:space="preserve"> </v>
      </c>
      <c r="E17" s="75"/>
      <c r="F17" s="75"/>
      <c r="G17" s="78"/>
    </row>
    <row r="18" spans="1:7" ht="12" customHeight="1" x14ac:dyDescent="0.3">
      <c r="A18" s="288"/>
      <c r="B18" s="290">
        <v>41</v>
      </c>
      <c r="C18" s="74" t="str">
        <f>IF(A18&gt;0,VLOOKUP(A18,seznam!$A$5:$C$132,3),"------")</f>
        <v>------</v>
      </c>
      <c r="D18" s="75"/>
      <c r="E18" s="75"/>
      <c r="F18" s="75"/>
      <c r="G18" s="79" t="str">
        <f>IF('zap_pav-B2'!W16&gt;'zap_pav-B2'!Y16,'zap_pav-B2'!O16,IF('zap_pav-B2'!W16&lt;'zap_pav-B2'!Y16,'zap_pav-B2'!Q16," "))</f>
        <v xml:space="preserve"> </v>
      </c>
    </row>
    <row r="19" spans="1:7" ht="12" customHeight="1" x14ac:dyDescent="0.3">
      <c r="A19" s="289"/>
      <c r="B19" s="290"/>
      <c r="C19" s="92" t="str">
        <f>IF(A18&gt;0,VLOOKUP(A18,seznam!$A$5:$C$132,2),"------")</f>
        <v>------</v>
      </c>
      <c r="D19" s="75"/>
      <c r="E19" s="75"/>
      <c r="F19" s="75"/>
      <c r="G19" s="80" t="str">
        <f>IF('zap_pav-B2'!W16&gt;'zap_pav-B2'!Y16,CONCATENATE('zap_pav-B2'!W16,":",'zap_pav-B2'!Y16,"   (",'zap_pav-B2'!R16,";",'zap_pav-B2'!S16,";",'zap_pav-B2'!T16,";",'zap_pav-B2'!U16,";",'zap_pav-B2'!V16,")"),IF('zap_pav-B2'!W16&lt;'zap_pav-B2'!Y16,CONCATENATE('zap_pav-B2'!Y16,":",'zap_pav-B2'!W16,"   (",IF('zap_pav-B2'!R16="0","-0",-'zap_pav-B2'!R16),";",IF('zap_pav-B2'!S16="0","-0",-'zap_pav-B2'!S16),";",IF('zap_pav-B2'!T16="0","-0",-'zap_pav-B2'!T16),";",IF('zap_pav-B2'!U16="0","-0",IF(LEN('zap_pav-B2'!U16)&gt;0,-'zap_pav-B2'!U16,'zap_pav-B2'!U16)),";",IF(LEN('zap_pav-B2'!V16)&gt;0,-'zap_pav-B2'!V16,'zap_pav-B2'!V16),")")," "))</f>
        <v xml:space="preserve"> </v>
      </c>
    </row>
    <row r="20" spans="1:7" ht="12" customHeight="1" x14ac:dyDescent="0.3">
      <c r="A20" s="288"/>
      <c r="B20" s="290">
        <v>42</v>
      </c>
      <c r="C20" s="76" t="str">
        <f>IF(A20&gt;0,VLOOKUP(A20,seznam!$A$5:$C$132,3),"------")</f>
        <v>------</v>
      </c>
      <c r="D20" s="77" t="str">
        <f>IF('zap_pav-B2'!J6&gt;'zap_pav-B2'!L6,'zap_pav-B2'!B6,IF('zap_pav-B2'!J6&lt;'zap_pav-B2'!L6,'zap_pav-B2'!D6," "))</f>
        <v xml:space="preserve"> </v>
      </c>
      <c r="E20" s="75"/>
      <c r="F20" s="75"/>
      <c r="G20" s="81"/>
    </row>
    <row r="21" spans="1:7" ht="12" customHeight="1" x14ac:dyDescent="0.3">
      <c r="A21" s="289"/>
      <c r="B21" s="290"/>
      <c r="C21" s="93" t="str">
        <f>IF(A20&gt;0,VLOOKUP(A20,seznam!$A$5:$C$132,2),"------")</f>
        <v>------</v>
      </c>
      <c r="D21" s="75" t="str">
        <f>IF('zap_pav-B2'!J6&gt;'zap_pav-B2'!L6,CONCATENATE('zap_pav-B2'!J6,":",'zap_pav-B2'!L6,"   (",'zap_pav-B2'!E6,";",'zap_pav-B2'!F6,";",'zap_pav-B2'!G6,";",'zap_pav-B2'!H6,";",'zap_pav-B2'!I6,")"),IF('zap_pav-B2'!J6&lt;'zap_pav-B2'!L6,CONCATENATE('zap_pav-B2'!L6,":",'zap_pav-B2'!J6,"   (",IF('zap_pav-B2'!E6="0","-0",-'zap_pav-B2'!E6),";",IF('zap_pav-B2'!F6="0","-0",-'zap_pav-B2'!F6),";",IF('zap_pav-B2'!G6="0","-0",-'zap_pav-B2'!G6),";",IF('zap_pav-B2'!H6="0","-0",IF(LEN('zap_pav-B2'!H6)&gt;0,-'zap_pav-B2'!H6,'zap_pav-B2'!H6)),";",IF(LEN('zap_pav-B2'!I6)&gt;0,-'zap_pav-B2'!I6,'zap_pav-B2'!I6),")")," "))</f>
        <v xml:space="preserve"> </v>
      </c>
      <c r="E21" s="78"/>
      <c r="F21" s="75"/>
      <c r="G21" s="81"/>
    </row>
    <row r="22" spans="1:7" ht="12" customHeight="1" x14ac:dyDescent="0.3">
      <c r="A22" s="288"/>
      <c r="B22" s="290">
        <v>43</v>
      </c>
      <c r="C22" s="74" t="str">
        <f>IF(A22&gt;0,VLOOKUP(A22,seznam!$A$5:$C$132,3),"------")</f>
        <v>------</v>
      </c>
      <c r="D22" s="75"/>
      <c r="E22" s="79" t="str">
        <f>IF('zap_pav-B2'!W4&gt;'zap_pav-B2'!Y4,'zap_pav-B2'!O4,IF('zap_pav-B2'!W4&lt;'zap_pav-B2'!Y4,'zap_pav-B2'!Q4," "))</f>
        <v xml:space="preserve"> </v>
      </c>
      <c r="F22" s="75"/>
      <c r="G22" s="81"/>
    </row>
    <row r="23" spans="1:7" ht="12" customHeight="1" x14ac:dyDescent="0.3">
      <c r="A23" s="289"/>
      <c r="B23" s="290"/>
      <c r="C23" s="92" t="str">
        <f>IF(A22&gt;0,VLOOKUP(A22,seznam!$A$5:$C$132,2),"------")</f>
        <v>------</v>
      </c>
      <c r="D23" s="75"/>
      <c r="E23" s="78" t="str">
        <f>IF('zap_pav-B2'!W4&gt;'zap_pav-B2'!Y4,CONCATENATE('zap_pav-B2'!W4,":",'zap_pav-B2'!Y4,"   (",'zap_pav-B2'!R4,";",'zap_pav-B2'!S4,";",'zap_pav-B2'!T4,";",'zap_pav-B2'!U4,";",'zap_pav-B2'!V4,")"),IF('zap_pav-B2'!W4&lt;'zap_pav-B2'!Y4,CONCATENATE('zap_pav-B2'!Y4,":",'zap_pav-B2'!W4,"   (",IF('zap_pav-B2'!R4="0","-0",-'zap_pav-B2'!R4),";",IF('zap_pav-B2'!S4="0","-0",-'zap_pav-B2'!S4),";",IF('zap_pav-B2'!T4="0","-0",-'zap_pav-B2'!T4),";",IF('zap_pav-B2'!U4="0","-0",IF(LEN('zap_pav-B2'!U4)&gt;0,-'zap_pav-B2'!U4,'zap_pav-B2'!U4)),";",IF(LEN('zap_pav-B2'!V4)&gt;0,-'zap_pav-B2'!V4,'zap_pav-B2'!V4),")")," "))</f>
        <v xml:space="preserve"> </v>
      </c>
      <c r="F23" s="78"/>
      <c r="G23" s="81"/>
    </row>
    <row r="24" spans="1:7" ht="12" customHeight="1" x14ac:dyDescent="0.3">
      <c r="A24" s="288"/>
      <c r="B24" s="290">
        <v>44</v>
      </c>
      <c r="C24" s="76" t="str">
        <f>IF(A24&gt;0,VLOOKUP(A24,seznam!$A$5:$C$132,3),"------")</f>
        <v>------</v>
      </c>
      <c r="D24" s="77" t="str">
        <f>IF('zap_pav-B2'!J7&gt;'zap_pav-B2'!L7,'zap_pav-B2'!B7,IF('zap_pav-B2'!J7&lt;'zap_pav-B2'!L7,'zap_pav-B2'!D7," "))</f>
        <v xml:space="preserve"> </v>
      </c>
      <c r="E24" s="78"/>
      <c r="F24" s="78"/>
      <c r="G24" s="81"/>
    </row>
    <row r="25" spans="1:7" ht="12" customHeight="1" x14ac:dyDescent="0.3">
      <c r="A25" s="289"/>
      <c r="B25" s="290"/>
      <c r="C25" s="93" t="str">
        <f>IF(A24&gt;0,VLOOKUP(A24,seznam!$A$5:$C$132,2),"------")</f>
        <v>------</v>
      </c>
      <c r="D25" s="75" t="str">
        <f>IF('zap_pav-B2'!J7&gt;'zap_pav-B2'!L7,CONCATENATE('zap_pav-B2'!J7,":",'zap_pav-B2'!L7,"   (",'zap_pav-B2'!E7,";",'zap_pav-B2'!F7,";",'zap_pav-B2'!G7,";",'zap_pav-B2'!H7,";",'zap_pav-B2'!I7,")"),IF('zap_pav-B2'!J7&lt;'zap_pav-B2'!L7,CONCATENATE('zap_pav-B2'!L7,":",'zap_pav-B2'!J7,"   (",IF('zap_pav-B2'!E7="0","-0",-'zap_pav-B2'!E7),";",IF('zap_pav-B2'!F7="0","-0",-'zap_pav-B2'!F7),";",IF('zap_pav-B2'!G7="0","-0",-'zap_pav-B2'!G7),";",IF('zap_pav-B2'!H7="0","-0",IF(LEN('zap_pav-B2'!H7)&gt;0,-'zap_pav-B2'!H7,'zap_pav-B2'!H7)),";",IF(LEN('zap_pav-B2'!I7)&gt;0,-'zap_pav-B2'!I7,'zap_pav-B2'!I7),")")," "))</f>
        <v xml:space="preserve"> </v>
      </c>
      <c r="E25" s="75"/>
      <c r="F25" s="78"/>
      <c r="G25" s="81"/>
    </row>
    <row r="26" spans="1:7" ht="12" customHeight="1" x14ac:dyDescent="0.3">
      <c r="A26" s="288"/>
      <c r="B26" s="290">
        <v>45</v>
      </c>
      <c r="C26" s="74" t="str">
        <f>IF(A26&gt;0,VLOOKUP(A26,seznam!$A$5:$C$132,3),"------")</f>
        <v>------</v>
      </c>
      <c r="D26" s="75"/>
      <c r="E26" s="75"/>
      <c r="F26" s="79" t="str">
        <f>IF('zap_pav-B2'!W12&gt;'zap_pav-B2'!Y12,'zap_pav-B2'!O12,IF('zap_pav-B2'!W12&lt;'zap_pav-B2'!Y12,'zap_pav-B2'!Q12," "))</f>
        <v xml:space="preserve"> </v>
      </c>
      <c r="G26" s="81"/>
    </row>
    <row r="27" spans="1:7" ht="12" customHeight="1" x14ac:dyDescent="0.3">
      <c r="A27" s="289"/>
      <c r="B27" s="290"/>
      <c r="C27" s="92" t="str">
        <f>IF(A26&gt;0,VLOOKUP(A26,seznam!$A$5:$C$132,2),"------")</f>
        <v>------</v>
      </c>
      <c r="D27" s="75"/>
      <c r="E27" s="75"/>
      <c r="F27" s="78" t="str">
        <f>IF('zap_pav-B2'!W12&gt;'zap_pav-B2'!Y12,CONCATENATE('zap_pav-B2'!W12,":",'zap_pav-B2'!Y12,"   (",'zap_pav-B2'!R12,";",'zap_pav-B2'!S12,";",'zap_pav-B2'!T12,";",'zap_pav-B2'!U12,";",'zap_pav-B2'!V12,")"),IF('zap_pav-B2'!W12&lt;'zap_pav-B2'!Y12,CONCATENATE('zap_pav-B2'!Y12,":",'zap_pav-B2'!W12,"   (",IF('zap_pav-B2'!R12="0","-0",-'zap_pav-B2'!R12),";",IF('zap_pav-B2'!S12="0","-0",-'zap_pav-B2'!S12),";",IF('zap_pav-B2'!T12="0","-0",-'zap_pav-B2'!T12),";",IF('zap_pav-B2'!U12="0","-0",IF(LEN('zap_pav-B2'!U12)&gt;0,-'zap_pav-B2'!U12,'zap_pav-B2'!U12)),";",IF(LEN('zap_pav-B2'!V12)&gt;0,-'zap_pav-B2'!V12,'zap_pav-B2'!V12),")")," "))</f>
        <v xml:space="preserve"> </v>
      </c>
      <c r="G27" s="82"/>
    </row>
    <row r="28" spans="1:7" ht="12" customHeight="1" x14ac:dyDescent="0.3">
      <c r="A28" s="288"/>
      <c r="B28" s="290">
        <v>46</v>
      </c>
      <c r="C28" s="76" t="str">
        <f>IF(A28&gt;0,VLOOKUP(A28,seznam!$A$5:$C$132,3),"------")</f>
        <v>------</v>
      </c>
      <c r="D28" s="77" t="str">
        <f>IF('zap_pav-B2'!J8&gt;'zap_pav-B2'!L8,'zap_pav-B2'!B8,IF('zap_pav-B2'!J8&lt;'zap_pav-B2'!L8,'zap_pav-B2'!D8," "))</f>
        <v xml:space="preserve"> </v>
      </c>
      <c r="E28" s="75"/>
      <c r="F28" s="78"/>
      <c r="G28" s="82"/>
    </row>
    <row r="29" spans="1:7" ht="12" customHeight="1" x14ac:dyDescent="0.3">
      <c r="A29" s="289"/>
      <c r="B29" s="290"/>
      <c r="C29" s="93" t="str">
        <f>IF(A28&gt;0,VLOOKUP(A28,seznam!$A$5:$C$132,2),"------")</f>
        <v>------</v>
      </c>
      <c r="D29" s="75" t="str">
        <f>IF('zap_pav-B2'!J8&gt;'zap_pav-B2'!L8,CONCATENATE('zap_pav-B2'!J8,":",'zap_pav-B2'!L8,"   (",'zap_pav-B2'!E8,";",'zap_pav-B2'!F8,";",'zap_pav-B2'!G8,";",'zap_pav-B2'!H8,";",'zap_pav-B2'!I8,")"),IF('zap_pav-B2'!J8&lt;'zap_pav-B2'!L8,CONCATENATE('zap_pav-B2'!L8,":",'zap_pav-B2'!J8,"   (",IF('zap_pav-B2'!E8="0","-0",-'zap_pav-B2'!E8),";",IF('zap_pav-B2'!F8="0","-0",-'zap_pav-B2'!F8),";",IF('zap_pav-B2'!G8="0","-0",-'zap_pav-B2'!G8),";",IF('zap_pav-B2'!H8="0","-0",IF(LEN('zap_pav-B2'!H8)&gt;0,-'zap_pav-B2'!H8,'zap_pav-B2'!H8)),";",IF(LEN('zap_pav-B2'!I8)&gt;0,-'zap_pav-B2'!I8,'zap_pav-B2'!I8),")")," "))</f>
        <v xml:space="preserve"> </v>
      </c>
      <c r="E29" s="78"/>
      <c r="F29" s="78"/>
      <c r="G29" s="82"/>
    </row>
    <row r="30" spans="1:7" ht="12" customHeight="1" x14ac:dyDescent="0.3">
      <c r="A30" s="288"/>
      <c r="B30" s="290">
        <v>47</v>
      </c>
      <c r="C30" s="74" t="str">
        <f>IF(A30&gt;0,VLOOKUP(A30,seznam!$A$5:$C$132,3),"------")</f>
        <v>------</v>
      </c>
      <c r="D30" s="75"/>
      <c r="E30" s="79" t="str">
        <f>IF('zap_pav-B2'!W5&gt;'zap_pav-B2'!Y5,'zap_pav-B2'!O5,IF('zap_pav-B2'!W5&lt;'zap_pav-B2'!Y5,'zap_pav-B2'!Q5," "))</f>
        <v xml:space="preserve"> </v>
      </c>
      <c r="F30" s="78"/>
      <c r="G30" s="82"/>
    </row>
    <row r="31" spans="1:7" ht="12" customHeight="1" x14ac:dyDescent="0.3">
      <c r="A31" s="289"/>
      <c r="B31" s="290"/>
      <c r="C31" s="92" t="str">
        <f>IF(A30&gt;0,VLOOKUP(A30,seznam!$A$5:$C$132,2),"------")</f>
        <v>------</v>
      </c>
      <c r="D31" s="75"/>
      <c r="E31" s="78" t="str">
        <f>IF('zap_pav-B2'!W5&gt;'zap_pav-B2'!Y5,CONCATENATE('zap_pav-B2'!W5,":",'zap_pav-B2'!Y5,"   (",'zap_pav-B2'!R5,";",'zap_pav-B2'!S5,";",'zap_pav-B2'!T5,";",'zap_pav-B2'!U5,";",'zap_pav-B2'!V5,")"),IF('zap_pav-B2'!W5&lt;'zap_pav-B2'!Y5,CONCATENATE('zap_pav-B2'!Y5,":",'zap_pav-B2'!W5,"   (",IF('zap_pav-B2'!R5="0","-0",-'zap_pav-B2'!R5),";",IF('zap_pav-B2'!S5="0","-0",-'zap_pav-B2'!S5),";",IF('zap_pav-B2'!T5="0","-0",-'zap_pav-B2'!T5),";",IF('zap_pav-B2'!U5="0","-0",IF(LEN('zap_pav-B2'!U5)&gt;0,-'zap_pav-B2'!U5,'zap_pav-B2'!U5)),";",IF(LEN('zap_pav-B2'!V5)&gt;0,-'zap_pav-B2'!V5,'zap_pav-B2'!V5),")")," "))</f>
        <v xml:space="preserve"> </v>
      </c>
      <c r="F31" s="75"/>
      <c r="G31" s="82"/>
    </row>
    <row r="32" spans="1:7" ht="12" customHeight="1" x14ac:dyDescent="0.3">
      <c r="A32" s="288"/>
      <c r="B32" s="290">
        <v>48</v>
      </c>
      <c r="C32" s="76" t="str">
        <f>IF(A32&gt;0,VLOOKUP(A32,seznam!$A$5:$C$132,3),"------")</f>
        <v>------</v>
      </c>
      <c r="D32" s="77" t="str">
        <f>IF('zap_pav-B2'!J9&gt;'zap_pav-B2'!L9,'zap_pav-B2'!B9,IF('zap_pav-B2'!J9&lt;'zap_pav-B2'!L9,'zap_pav-B2'!D9," "))</f>
        <v xml:space="preserve"> </v>
      </c>
      <c r="E32" s="78"/>
      <c r="F32" s="75"/>
      <c r="G32" s="82"/>
    </row>
    <row r="33" spans="1:7" ht="12" customHeight="1" x14ac:dyDescent="0.3">
      <c r="A33" s="289"/>
      <c r="B33" s="290"/>
      <c r="C33" s="93" t="str">
        <f>IF(A32&gt;0,VLOOKUP(A32,seznam!$A$5:$C$132,2),"------")</f>
        <v>------</v>
      </c>
      <c r="D33" s="75" t="str">
        <f>IF('zap_pav-B2'!J9&gt;'zap_pav-B2'!L9,CONCATENATE('zap_pav-B2'!J9,":",'zap_pav-B2'!L9,"   (",'zap_pav-B2'!E9,";",'zap_pav-B2'!F9,";",'zap_pav-B2'!G9,";",'zap_pav-B2'!H9,";",'zap_pav-B2'!I9,")"),IF('zap_pav-B2'!J9&lt;'zap_pav-B2'!L9,CONCATENATE('zap_pav-B2'!L9,":",'zap_pav-B2'!J9,"   (",IF('zap_pav-B2'!E9="0","-0",-'zap_pav-B2'!E9),";",IF('zap_pav-B2'!F9="0","-0",-'zap_pav-B2'!F9),";",IF('zap_pav-B2'!G9="0","-0",-'zap_pav-B2'!G9),";",IF('zap_pav-B2'!H9="0","-0",IF(LEN('zap_pav-B2'!H9)&gt;0,-'zap_pav-B2'!H9,'zap_pav-B2'!H9)),";",IF(LEN('zap_pav-B2'!I9)&gt;0,-'zap_pav-B2'!I9,'zap_pav-B2'!I9),")")," "))</f>
        <v xml:space="preserve"> </v>
      </c>
      <c r="E33" s="75"/>
      <c r="F33" s="75"/>
      <c r="G33" s="82"/>
    </row>
    <row r="34" spans="1:7" ht="12" customHeight="1" x14ac:dyDescent="0.3">
      <c r="A34" s="288"/>
      <c r="B34" s="290">
        <v>49</v>
      </c>
      <c r="C34" s="74" t="str">
        <f>IF(A34&gt;0,VLOOKUP(A34,seznam!$A$5:$C$132,3),"------")</f>
        <v>------</v>
      </c>
      <c r="D34" s="75"/>
      <c r="E34" s="75"/>
      <c r="F34" s="75"/>
      <c r="G34" s="83" t="str">
        <f>IF('zap_pav-B2'!W19&gt;'zap_pav-B2'!Y19,'zap_pav-B2'!O19,IF('zap_pav-B2'!W19&lt;'zap_pav-B2'!Y19,'zap_pav-B2'!Q19," "))</f>
        <v xml:space="preserve"> </v>
      </c>
    </row>
    <row r="35" spans="1:7" ht="12" customHeight="1" x14ac:dyDescent="0.3">
      <c r="A35" s="289"/>
      <c r="B35" s="290"/>
      <c r="C35" s="92" t="str">
        <f>IF(A34&gt;0,VLOOKUP(A34,seznam!$A$5:$C$132,2),"------")</f>
        <v>------</v>
      </c>
      <c r="D35" s="75"/>
      <c r="E35" s="75"/>
      <c r="F35" s="75"/>
      <c r="G35" s="82" t="str">
        <f>IF('zap_pav-B2'!W19&gt;'zap_pav-B2'!Y19,CONCATENATE('zap_pav-B2'!W19,":",'zap_pav-B2'!Y19,"   (",'zap_pav-B2'!R19,";",'zap_pav-B2'!S19,";",'zap_pav-B2'!T19,";",'zap_pav-B2'!U19,";",'zap_pav-B2'!V19,")"),IF('zap_pav-B2'!W19&lt;'zap_pav-B2'!Y19,CONCATENATE('zap_pav-B2'!Y19,":",'zap_pav-B2'!W19,"   (",IF('zap_pav-B2'!R19="0","-0",-'zap_pav-B2'!R19),";",IF('zap_pav-B2'!S19="0","-0",-'zap_pav-B2'!S19),";",IF('zap_pav-B2'!T19="0","-0",-'zap_pav-B2'!T19),";",IF('zap_pav-B2'!U19="0","-0",IF(LEN('zap_pav-B2'!U19)&gt;0,-'zap_pav-B2'!U19,'zap_pav-B2'!U19)),";",IF(LEN('zap_pav-B2'!V19)&gt;0,-'zap_pav-B2'!V19,'zap_pav-B2'!V19),")")," "))</f>
        <v xml:space="preserve"> </v>
      </c>
    </row>
    <row r="36" spans="1:7" ht="12" customHeight="1" x14ac:dyDescent="0.3">
      <c r="A36" s="288"/>
      <c r="B36" s="290">
        <v>50</v>
      </c>
      <c r="C36" s="76" t="str">
        <f>IF(A36&gt;0,VLOOKUP(A36,seznam!$A$5:$C$132,3),"------")</f>
        <v>------</v>
      </c>
      <c r="D36" s="77" t="str">
        <f>IF('zap_pav-B2'!J10&gt;'zap_pav-B2'!L10,'zap_pav-B2'!B10,IF('zap_pav-B2'!J10&lt;'zap_pav-B2'!L10,'zap_pav-B2'!D10," "))</f>
        <v xml:space="preserve"> </v>
      </c>
      <c r="E36" s="75"/>
      <c r="F36" s="75"/>
      <c r="G36" s="82"/>
    </row>
    <row r="37" spans="1:7" ht="12" customHeight="1" x14ac:dyDescent="0.3">
      <c r="A37" s="289"/>
      <c r="B37" s="290"/>
      <c r="C37" s="93" t="str">
        <f>IF(A36&gt;0,VLOOKUP(A36,seznam!$A$5:$C$132,2),"------")</f>
        <v>------</v>
      </c>
      <c r="D37" s="75" t="str">
        <f>IF('zap_pav-B2'!J10&gt;'zap_pav-B2'!L10,CONCATENATE('zap_pav-B2'!J10,":",'zap_pav-B2'!L10,"   (",'zap_pav-B2'!E10,";",'zap_pav-B2'!F10,";",'zap_pav-B2'!G10,";",'zap_pav-B2'!H10,";",'zap_pav-B2'!I10,")"),IF('zap_pav-B2'!J10&lt;'zap_pav-B2'!L10,CONCATENATE('zap_pav-B2'!L10,":",'zap_pav-B2'!J10,"   (",IF('zap_pav-B2'!E10="0","-0",-'zap_pav-B2'!E10),";",IF('zap_pav-B2'!F10="0","-0",-'zap_pav-B2'!F10),";",IF('zap_pav-B2'!G10="0","-0",-'zap_pav-B2'!G10),";",IF('zap_pav-B2'!H10="0","-0",IF(LEN('zap_pav-B2'!H10)&gt;0,-'zap_pav-B2'!H10,'zap_pav-B2'!H10)),";",IF(LEN('zap_pav-B2'!I10)&gt;0,-'zap_pav-B2'!I10,'zap_pav-B2'!I10),")")," "))</f>
        <v xml:space="preserve"> </v>
      </c>
      <c r="E37" s="78"/>
      <c r="F37" s="75"/>
      <c r="G37" s="82"/>
    </row>
    <row r="38" spans="1:7" ht="12" customHeight="1" x14ac:dyDescent="0.3">
      <c r="A38" s="288"/>
      <c r="B38" s="290">
        <v>51</v>
      </c>
      <c r="C38" s="74" t="str">
        <f>IF(A38&gt;0,VLOOKUP(A38,seznam!$A$5:$C$132,3),"------")</f>
        <v>------</v>
      </c>
      <c r="D38" s="75"/>
      <c r="E38" s="79" t="str">
        <f>IF('zap_pav-B2'!W6&gt;'zap_pav-B2'!Y6,'zap_pav-B2'!O6,IF('zap_pav-B2'!W6&lt;'zap_pav-B2'!Y6,'zap_pav-B2'!Q6," "))</f>
        <v xml:space="preserve"> </v>
      </c>
      <c r="F38" s="75"/>
      <c r="G38" s="82"/>
    </row>
    <row r="39" spans="1:7" ht="12" customHeight="1" x14ac:dyDescent="0.3">
      <c r="A39" s="289"/>
      <c r="B39" s="290"/>
      <c r="C39" s="92" t="str">
        <f>IF(A38&gt;0,VLOOKUP(A38,seznam!$A$5:$C$132,2),"------")</f>
        <v>------</v>
      </c>
      <c r="D39" s="75"/>
      <c r="E39" s="78" t="str">
        <f>IF('zap_pav-B2'!W6&gt;'zap_pav-B2'!Y6,CONCATENATE('zap_pav-B2'!W6,":",'zap_pav-B2'!Y6,"   (",'zap_pav-B2'!R6,";",'zap_pav-B2'!S6,";",'zap_pav-B2'!T6,";",'zap_pav-B2'!U6,";",'zap_pav-B2'!V6,")"),IF('zap_pav-B2'!W6&lt;'zap_pav-B2'!Y6,CONCATENATE('zap_pav-B2'!Y6,":",'zap_pav-B2'!W6,"   (",IF('zap_pav-B2'!R6="0","-0",-'zap_pav-B2'!R6),";",IF('zap_pav-B2'!S6="0","-0",-'zap_pav-B2'!S6),";",IF('zap_pav-B2'!T6="0","-0",-'zap_pav-B2'!T6),";",IF('zap_pav-B2'!U6="0","-0",IF(LEN('zap_pav-B2'!U6)&gt;0,-'zap_pav-B2'!U6,'zap_pav-B2'!U6)),";",IF(LEN('zap_pav-B2'!V6)&gt;0,-'zap_pav-B2'!V6,'zap_pav-B2'!V6),")")," "))</f>
        <v xml:space="preserve"> </v>
      </c>
      <c r="F39" s="78"/>
      <c r="G39" s="82"/>
    </row>
    <row r="40" spans="1:7" ht="12" customHeight="1" x14ac:dyDescent="0.3">
      <c r="A40" s="288"/>
      <c r="B40" s="290">
        <v>52</v>
      </c>
      <c r="C40" s="76" t="str">
        <f>IF(A40&gt;0,VLOOKUP(A40,seznam!$A$5:$C$132,3),"------")</f>
        <v>------</v>
      </c>
      <c r="D40" s="77" t="str">
        <f>IF('zap_pav-B2'!J11&gt;'zap_pav-B2'!L11,'zap_pav-B2'!B11,IF('zap_pav-B2'!J11&lt;'zap_pav-B2'!L11,'zap_pav-B2'!D11," "))</f>
        <v xml:space="preserve"> </v>
      </c>
      <c r="E40" s="78"/>
      <c r="F40" s="78"/>
      <c r="G40" s="82"/>
    </row>
    <row r="41" spans="1:7" ht="12" customHeight="1" x14ac:dyDescent="0.3">
      <c r="A41" s="289"/>
      <c r="B41" s="290"/>
      <c r="C41" s="93" t="str">
        <f>IF(A40&gt;0,VLOOKUP(A40,seznam!$A$5:$C$132,2),"------")</f>
        <v>------</v>
      </c>
      <c r="D41" s="75" t="str">
        <f>IF('zap_pav-B2'!J11&gt;'zap_pav-B2'!L11,CONCATENATE('zap_pav-B2'!J11,":",'zap_pav-B2'!L11,"   (",'zap_pav-B2'!E11,";",'zap_pav-B2'!F11,";",'zap_pav-B2'!G11,";",'zap_pav-B2'!H11,";",'zap_pav-B2'!I11,")"),IF('zap_pav-B2'!J11&lt;'zap_pav-B2'!L11,CONCATENATE('zap_pav-B2'!L11,":",'zap_pav-B2'!J11,"   (",IF('zap_pav-B2'!E11="0","-0",-'zap_pav-B2'!E11),";",IF('zap_pav-B2'!F11="0","-0",-'zap_pav-B2'!F11),";",IF('zap_pav-B2'!G11="0","-0",-'zap_pav-B2'!G11),";",IF('zap_pav-B2'!H11="0","-0",IF(LEN('zap_pav-B2'!H11)&gt;0,-'zap_pav-B2'!H11,'zap_pav-B2'!H11)),";",IF(LEN('zap_pav-B2'!I11)&gt;0,-'zap_pav-B2'!I11,'zap_pav-B2'!I11),")")," "))</f>
        <v xml:space="preserve"> </v>
      </c>
      <c r="E41" s="75"/>
      <c r="F41" s="78"/>
      <c r="G41" s="82"/>
    </row>
    <row r="42" spans="1:7" ht="12" customHeight="1" x14ac:dyDescent="0.3">
      <c r="A42" s="288"/>
      <c r="B42" s="290">
        <v>53</v>
      </c>
      <c r="C42" s="74" t="str">
        <f>IF(A42&gt;0,VLOOKUP(A42,seznam!$A$5:$C$132,3),"------")</f>
        <v>------</v>
      </c>
      <c r="D42" s="75"/>
      <c r="E42" s="75"/>
      <c r="F42" s="79" t="str">
        <f>IF('zap_pav-B2'!W13&gt;'zap_pav-B2'!Y13,'zap_pav-B2'!O13,IF('zap_pav-B2'!W13&lt;'zap_pav-B2'!Y13,'zap_pav-B2'!Q13," "))</f>
        <v xml:space="preserve"> </v>
      </c>
      <c r="G42" s="82"/>
    </row>
    <row r="43" spans="1:7" ht="12" customHeight="1" x14ac:dyDescent="0.3">
      <c r="A43" s="289"/>
      <c r="B43" s="290"/>
      <c r="C43" s="92" t="str">
        <f>IF(A42&gt;0,VLOOKUP(A42,seznam!$A$5:$C$132,2),"------")</f>
        <v>------</v>
      </c>
      <c r="D43" s="75"/>
      <c r="E43" s="75"/>
      <c r="F43" s="78" t="str">
        <f>IF('zap_pav-B2'!W13&gt;'zap_pav-B2'!Y13,CONCATENATE('zap_pav-B2'!W13,":",'zap_pav-B2'!Y13,"   (",'zap_pav-B2'!R13,";",'zap_pav-B2'!S13,";",'zap_pav-B2'!T13,";",'zap_pav-B2'!U13,";",'zap_pav-B2'!V13,")"),IF('zap_pav-B2'!W13&lt;'zap_pav-B2'!Y13,CONCATENATE('zap_pav-B2'!Y13,":",'zap_pav-B2'!W13,"   (",IF('zap_pav-B2'!R13="0","-0",-'zap_pav-B2'!R13),";",IF('zap_pav-B2'!S13="0","-0",-'zap_pav-B2'!S13),";",IF('zap_pav-B2'!T13="0","-0",-'zap_pav-B2'!T13),";",IF('zap_pav-B2'!U13="0","-0",IF(LEN('zap_pav-B2'!U13)&gt;0,-'zap_pav-B2'!U13,'zap_pav-B2'!U13)),";",IF(LEN('zap_pav-B2'!V13)&gt;0,-'zap_pav-B2'!V13,'zap_pav-B2'!V13),")")," "))</f>
        <v xml:space="preserve"> </v>
      </c>
      <c r="G43" s="81"/>
    </row>
    <row r="44" spans="1:7" ht="12" customHeight="1" x14ac:dyDescent="0.3">
      <c r="A44" s="288"/>
      <c r="B44" s="290">
        <v>54</v>
      </c>
      <c r="C44" s="76" t="str">
        <f>IF(A44&gt;0,VLOOKUP(A44,seznam!$A$5:$C$132,3),"------")</f>
        <v>------</v>
      </c>
      <c r="D44" s="77" t="str">
        <f>IF('zap_pav-B2'!J12&gt;'zap_pav-B2'!L12,'zap_pav-B2'!B12,IF('zap_pav-B2'!J12&lt;'zap_pav-B2'!L12,'zap_pav-B2'!D12," "))</f>
        <v xml:space="preserve"> </v>
      </c>
      <c r="E44" s="75"/>
      <c r="F44" s="78"/>
      <c r="G44" s="81"/>
    </row>
    <row r="45" spans="1:7" ht="12" customHeight="1" x14ac:dyDescent="0.3">
      <c r="A45" s="289"/>
      <c r="B45" s="290"/>
      <c r="C45" s="93" t="str">
        <f>IF(A44&gt;0,VLOOKUP(A44,seznam!$A$5:$C$132,2),"------")</f>
        <v>------</v>
      </c>
      <c r="D45" s="75" t="str">
        <f>IF('zap_pav-B2'!J12&gt;'zap_pav-B2'!L12,CONCATENATE('zap_pav-B2'!J12,":",'zap_pav-B2'!L12,"   (",'zap_pav-B2'!E12,";",'zap_pav-B2'!F12,";",'zap_pav-B2'!G12,";",'zap_pav-B2'!H12,";",'zap_pav-B2'!I12,")"),IF('zap_pav-B2'!J12&lt;'zap_pav-B2'!L12,CONCATENATE('zap_pav-B2'!L12,":",'zap_pav-B2'!J12,"   (",IF('zap_pav-B2'!E12="0","-0",-'zap_pav-B2'!E12),";",IF('zap_pav-B2'!F12="0","-0",-'zap_pav-B2'!F12),";",IF('zap_pav-B2'!G12="0","-0",-'zap_pav-B2'!G12),";",IF('zap_pav-B2'!H12="0","-0",IF(LEN('zap_pav-B2'!H12)&gt;0,-'zap_pav-B2'!H12,'zap_pav-B2'!H12)),";",IF(LEN('zap_pav-B2'!I12)&gt;0,-'zap_pav-B2'!I12,'zap_pav-B2'!I12),")")," "))</f>
        <v xml:space="preserve"> </v>
      </c>
      <c r="E45" s="78"/>
      <c r="F45" s="78"/>
      <c r="G45" s="81"/>
    </row>
    <row r="46" spans="1:7" ht="12" customHeight="1" x14ac:dyDescent="0.3">
      <c r="A46" s="288"/>
      <c r="B46" s="290">
        <v>55</v>
      </c>
      <c r="C46" s="74" t="str">
        <f>IF(A46&gt;0,VLOOKUP(A46,seznam!$A$5:$C$132,3),"------")</f>
        <v>------</v>
      </c>
      <c r="D46" s="75"/>
      <c r="E46" s="79" t="str">
        <f>IF('zap_pav-B2'!W7&gt;'zap_pav-B2'!Y7,'zap_pav-B2'!O7,IF('zap_pav-B2'!W7&lt;'zap_pav-B2'!Y7,'zap_pav-B2'!Q7," "))</f>
        <v xml:space="preserve"> </v>
      </c>
      <c r="F46" s="78"/>
      <c r="G46" s="81"/>
    </row>
    <row r="47" spans="1:7" ht="12" customHeight="1" x14ac:dyDescent="0.3">
      <c r="A47" s="289"/>
      <c r="B47" s="290"/>
      <c r="C47" s="92" t="str">
        <f>IF(A46&gt;0,VLOOKUP(A46,seznam!$A$5:$C$132,2),"------")</f>
        <v>------</v>
      </c>
      <c r="D47" s="75"/>
      <c r="E47" s="78" t="str">
        <f>IF('zap_pav-B2'!W7&gt;'zap_pav-B2'!Y7,CONCATENATE('zap_pav-B2'!W7,":",'zap_pav-B2'!Y7,"   (",'zap_pav-B2'!R7,";",'zap_pav-B2'!S7,";",'zap_pav-B2'!T7,";",'zap_pav-B2'!U7,";",'zap_pav-B2'!V7,")"),IF('zap_pav-B2'!W7&lt;'zap_pav-B2'!Y7,CONCATENATE('zap_pav-B2'!Y7,":",'zap_pav-B2'!W7,"   (",IF('zap_pav-B2'!R7="0","-0",-'zap_pav-B2'!R7),";",IF('zap_pav-B2'!S7="0","-0",-'zap_pav-B2'!S7),";",IF('zap_pav-B2'!T7="0","-0",-'zap_pav-B2'!T7),";",IF('zap_pav-B2'!U7="0","-0",IF(LEN('zap_pav-B2'!U7)&gt;0,-'zap_pav-B2'!U7,'zap_pav-B2'!U7)),";",IF(LEN('zap_pav-B2'!V7)&gt;0,-'zap_pav-B2'!V7,'zap_pav-B2'!V7),")")," "))</f>
        <v xml:space="preserve"> </v>
      </c>
      <c r="F47" s="75"/>
      <c r="G47" s="81"/>
    </row>
    <row r="48" spans="1:7" ht="12" customHeight="1" x14ac:dyDescent="0.3">
      <c r="A48" s="288"/>
      <c r="B48" s="290">
        <v>56</v>
      </c>
      <c r="C48" s="76" t="str">
        <f>IF(A48&gt;0,VLOOKUP(A48,seznam!$A$5:$C$132,3),"------")</f>
        <v>------</v>
      </c>
      <c r="D48" s="77" t="str">
        <f>IF('zap_pav-B2'!J13&gt;'zap_pav-B2'!L13,'zap_pav-B2'!B13,IF('zap_pav-B2'!J13&lt;'zap_pav-B2'!L13,'zap_pav-B2'!D13," "))</f>
        <v xml:space="preserve"> </v>
      </c>
      <c r="E48" s="78"/>
      <c r="F48" s="75"/>
      <c r="G48" s="81"/>
    </row>
    <row r="49" spans="1:7" ht="12" customHeight="1" x14ac:dyDescent="0.3">
      <c r="A49" s="289"/>
      <c r="B49" s="290"/>
      <c r="C49" s="93" t="str">
        <f>IF(A48&gt;0,VLOOKUP(A48,seznam!$A$5:$C$132,2),"------")</f>
        <v>------</v>
      </c>
      <c r="D49" s="75" t="str">
        <f>IF('zap_pav-B2'!J13&gt;'zap_pav-B2'!L13,CONCATENATE('zap_pav-B2'!J13,":",'zap_pav-B2'!L13,"   (",'zap_pav-B2'!E13,";",'zap_pav-B2'!F13,";",'zap_pav-B2'!G13,";",'zap_pav-B2'!H13,";",'zap_pav-B2'!I13,")"),IF('zap_pav-B2'!J13&lt;'zap_pav-B2'!L13,CONCATENATE('zap_pav-B2'!L13,":",'zap_pav-B2'!J13,"   (",IF('zap_pav-B2'!E13="0","-0",-'zap_pav-B2'!E13),";",IF('zap_pav-B2'!F13="0","-0",-'zap_pav-B2'!F13),";",IF('zap_pav-B2'!G13="0","-0",-'zap_pav-B2'!G13),";",IF('zap_pav-B2'!H13="0","-0",IF(LEN('zap_pav-B2'!H13)&gt;0,-'zap_pav-B2'!H13,'zap_pav-B2'!H13)),";",IF(LEN('zap_pav-B2'!I13)&gt;0,-'zap_pav-B2'!I13,'zap_pav-B2'!I13),")")," "))</f>
        <v xml:space="preserve"> </v>
      </c>
      <c r="E49" s="75"/>
      <c r="F49" s="75"/>
      <c r="G49" s="81"/>
    </row>
    <row r="50" spans="1:7" ht="12" customHeight="1" x14ac:dyDescent="0.3">
      <c r="A50" s="288"/>
      <c r="B50" s="290">
        <v>57</v>
      </c>
      <c r="C50" s="74" t="str">
        <f>IF(A50&gt;0,VLOOKUP(A50,seznam!$A$5:$C$132,3),"------")</f>
        <v>------</v>
      </c>
      <c r="D50" s="75"/>
      <c r="E50" s="75"/>
      <c r="F50" s="75"/>
      <c r="G50" s="84" t="str">
        <f>IF('zap_pav-B2'!W17&gt;'zap_pav-B2'!Y17,'zap_pav-B2'!O17,IF('zap_pav-B2'!W17&lt;'zap_pav-B2'!Y17,'zap_pav-B2'!Q17," "))</f>
        <v xml:space="preserve"> </v>
      </c>
    </row>
    <row r="51" spans="1:7" ht="12" customHeight="1" x14ac:dyDescent="0.3">
      <c r="A51" s="289"/>
      <c r="B51" s="290"/>
      <c r="C51" s="92" t="str">
        <f>IF(A50&gt;0,VLOOKUP(A50,seznam!$A$5:$C$132,2),"------")</f>
        <v>------</v>
      </c>
      <c r="D51" s="75"/>
      <c r="E51" s="75"/>
      <c r="F51" s="75"/>
      <c r="G51" s="78" t="str">
        <f>IF('zap_pav-B2'!W17&gt;'zap_pav-B2'!Y17,CONCATENATE('zap_pav-B2'!W17,":",'zap_pav-B2'!Y17,"   (",'zap_pav-B2'!R17,";",'zap_pav-B2'!S17,";",'zap_pav-B2'!T17,";",'zap_pav-B2'!U17,";",'zap_pav-B2'!V17,")"),IF('zap_pav-B2'!W17&lt;'zap_pav-B2'!Y17,CONCATENATE('zap_pav-B2'!Y17,":",'zap_pav-B2'!W17,"   (",IF('zap_pav-B2'!R17="0","-0",-'zap_pav-B2'!R17),";",IF('zap_pav-B2'!S17="0","-0",-'zap_pav-B2'!S17),";",IF('zap_pav-B2'!T17="0","-0",-'zap_pav-B2'!T17),";",IF('zap_pav-B2'!U17="0","-0",IF(LEN('zap_pav-B2'!U17)&gt;0,-'zap_pav-B2'!U17,'zap_pav-B2'!U17)),";",IF(LEN('zap_pav-B2'!V17)&gt;0,-'zap_pav-B2'!V17,'zap_pav-B2'!V17),")")," "))</f>
        <v xml:space="preserve"> </v>
      </c>
    </row>
    <row r="52" spans="1:7" ht="12" customHeight="1" x14ac:dyDescent="0.3">
      <c r="A52" s="288"/>
      <c r="B52" s="290">
        <v>58</v>
      </c>
      <c r="C52" s="76" t="str">
        <f>IF(A52&gt;0,VLOOKUP(A52,seznam!$A$5:$C$132,3),"------")</f>
        <v>------</v>
      </c>
      <c r="D52" s="77" t="str">
        <f>IF('zap_pav-B2'!J14&gt;'zap_pav-B2'!L14,'zap_pav-B2'!B14,IF('zap_pav-B2'!J14&lt;'zap_pav-B2'!L14,'zap_pav-B2'!D14," "))</f>
        <v xml:space="preserve"> </v>
      </c>
      <c r="E52" s="75"/>
      <c r="F52" s="75"/>
      <c r="G52" s="78"/>
    </row>
    <row r="53" spans="1:7" ht="12" customHeight="1" x14ac:dyDescent="0.3">
      <c r="A53" s="289"/>
      <c r="B53" s="290"/>
      <c r="C53" s="93" t="str">
        <f>IF(A52&gt;0,VLOOKUP(A52,seznam!$A$5:$C$132,2),"------")</f>
        <v>------</v>
      </c>
      <c r="D53" s="75" t="str">
        <f>IF('zap_pav-B2'!J14&gt;'zap_pav-B2'!L14,CONCATENATE('zap_pav-B2'!J14,":",'zap_pav-B2'!L14,"   (",'zap_pav-B2'!E14,";",'zap_pav-B2'!F14,";",'zap_pav-B2'!G14,";",'zap_pav-B2'!H14,";",'zap_pav-B2'!I14,")"),IF('zap_pav-B2'!J14&lt;'zap_pav-B2'!L14,CONCATENATE('zap_pav-B2'!L14,":",'zap_pav-B2'!J14,"   (",IF('zap_pav-B2'!E14="0","-0",-'zap_pav-B2'!E14),";",IF('zap_pav-B2'!F14="0","-0",-'zap_pav-B2'!F14),";",IF('zap_pav-B2'!G14="0","-0",-'zap_pav-B2'!G14),";",IF('zap_pav-B2'!H14="0","-0",IF(LEN('zap_pav-B2'!H14)&gt;0,-'zap_pav-B2'!H14,'zap_pav-B2'!H14)),";",IF(LEN('zap_pav-B2'!I14)&gt;0,-'zap_pav-B2'!I14,'zap_pav-B2'!I14),")")," "))</f>
        <v xml:space="preserve"> </v>
      </c>
      <c r="E53" s="78"/>
      <c r="F53" s="75"/>
      <c r="G53" s="78"/>
    </row>
    <row r="54" spans="1:7" ht="12" customHeight="1" x14ac:dyDescent="0.3">
      <c r="A54" s="288"/>
      <c r="B54" s="290">
        <v>59</v>
      </c>
      <c r="C54" s="74" t="str">
        <f>IF(A54&gt;0,VLOOKUP(A54,seznam!$A$5:$C$132,3),"------")</f>
        <v>------</v>
      </c>
      <c r="D54" s="75"/>
      <c r="E54" s="79" t="str">
        <f>IF('zap_pav-B2'!W8&gt;'zap_pav-B2'!Y8,'zap_pav-B2'!O8,IF('zap_pav-B2'!W8&lt;'zap_pav-B2'!Y8,'zap_pav-B2'!Q8," "))</f>
        <v xml:space="preserve"> </v>
      </c>
      <c r="F54" s="75"/>
      <c r="G54" s="78"/>
    </row>
    <row r="55" spans="1:7" ht="12" customHeight="1" x14ac:dyDescent="0.3">
      <c r="A55" s="289"/>
      <c r="B55" s="290"/>
      <c r="C55" s="92" t="str">
        <f>IF(A54&gt;0,VLOOKUP(A54,seznam!$A$5:$C$132,2),"------")</f>
        <v>------</v>
      </c>
      <c r="D55" s="75"/>
      <c r="E55" s="78" t="str">
        <f>IF('zap_pav-B2'!W8&gt;'zap_pav-B2'!Y8,CONCATENATE('zap_pav-B2'!W8,":",'zap_pav-B2'!Y8,"   (",'zap_pav-B2'!R8,";",'zap_pav-B2'!S8,";",'zap_pav-B2'!T8,";",'zap_pav-B2'!U8,";",'zap_pav-B2'!V8,")"),IF('zap_pav-B2'!W8&lt;'zap_pav-B2'!Y8,CONCATENATE('zap_pav-B2'!Y8,":",'zap_pav-B2'!W8,"   (",IF('zap_pav-B2'!R8="0","-0",-'zap_pav-B2'!R8),";",IF('zap_pav-B2'!S8="0","-0",-'zap_pav-B2'!S8),";",IF('zap_pav-B2'!T8="0","-0",-'zap_pav-B2'!T8),";",IF('zap_pav-B2'!U8="0","-0",IF(LEN('zap_pav-B2'!U8)&gt;0,-'zap_pav-B2'!U8,'zap_pav-B2'!U8)),";",IF(LEN('zap_pav-B2'!V8)&gt;0,-'zap_pav-B2'!V8,'zap_pav-B2'!V8),")")," "))</f>
        <v xml:space="preserve"> </v>
      </c>
      <c r="F55" s="78"/>
      <c r="G55" s="78"/>
    </row>
    <row r="56" spans="1:7" ht="12" customHeight="1" x14ac:dyDescent="0.3">
      <c r="A56" s="288"/>
      <c r="B56" s="290">
        <v>60</v>
      </c>
      <c r="C56" s="76" t="str">
        <f>IF(A56&gt;0,VLOOKUP(A56,seznam!$A$5:$C$132,3),"------")</f>
        <v>------</v>
      </c>
      <c r="D56" s="77" t="str">
        <f>IF('zap_pav-B2'!J15&gt;'zap_pav-B2'!L15,'zap_pav-B2'!B15,IF('zap_pav-B2'!J15&lt;'zap_pav-B2'!L15,'zap_pav-B2'!D15," "))</f>
        <v xml:space="preserve"> </v>
      </c>
      <c r="E56" s="78"/>
      <c r="F56" s="78"/>
      <c r="G56" s="78"/>
    </row>
    <row r="57" spans="1:7" ht="12" customHeight="1" x14ac:dyDescent="0.3">
      <c r="A57" s="289"/>
      <c r="B57" s="290"/>
      <c r="C57" s="93" t="str">
        <f>IF(A56&gt;0,VLOOKUP(A56,seznam!$A$5:$C$132,2),"------")</f>
        <v>------</v>
      </c>
      <c r="D57" s="75" t="str">
        <f>IF('zap_pav-B2'!J15&gt;'zap_pav-B2'!L15,CONCATENATE('zap_pav-B2'!J15,":",'zap_pav-B2'!L15,"   (",'zap_pav-B2'!E15,";",'zap_pav-B2'!F15,";",'zap_pav-B2'!G15,";",'zap_pav-B2'!H15,";",'zap_pav-B2'!I15,")"),IF('zap_pav-B2'!J15&lt;'zap_pav-B2'!L15,CONCATENATE('zap_pav-B2'!L15,":",'zap_pav-B2'!J15,"   (",IF('zap_pav-B2'!E15="0","-0",-'zap_pav-B2'!E15),";",IF('zap_pav-B2'!F15="0","-0",-'zap_pav-B2'!F15),";",IF('zap_pav-B2'!G15="0","-0",-'zap_pav-B2'!G15),";",IF('zap_pav-B2'!H15="0","-0",IF(LEN('zap_pav-B2'!H15)&gt;0,-'zap_pav-B2'!H15,'zap_pav-B2'!H15)),";",IF(LEN('zap_pav-B2'!I15)&gt;0,-'zap_pav-B2'!I15,'zap_pav-B2'!I15),")")," "))</f>
        <v xml:space="preserve"> </v>
      </c>
      <c r="E57" s="75"/>
      <c r="F57" s="78"/>
      <c r="G57" s="78"/>
    </row>
    <row r="58" spans="1:7" ht="12" customHeight="1" x14ac:dyDescent="0.3">
      <c r="A58" s="288"/>
      <c r="B58" s="290">
        <v>61</v>
      </c>
      <c r="C58" s="74" t="str">
        <f>IF(A58&gt;0,VLOOKUP(A58,seznam!$A$5:$C$132,3),"------")</f>
        <v>------</v>
      </c>
      <c r="D58" s="75"/>
      <c r="E58" s="75"/>
      <c r="F58" s="79" t="str">
        <f>IF('zap_pav-B2'!W14&gt;'zap_pav-B2'!Y14,'zap_pav-B2'!O14,IF('zap_pav-B2'!W14&lt;'zap_pav-B2'!Y14,'zap_pav-B2'!Q14," "))</f>
        <v xml:space="preserve"> </v>
      </c>
      <c r="G58" s="78"/>
    </row>
    <row r="59" spans="1:7" ht="12" customHeight="1" x14ac:dyDescent="0.3">
      <c r="A59" s="289"/>
      <c r="B59" s="290"/>
      <c r="C59" s="92" t="str">
        <f>IF(A58&gt;0,VLOOKUP(A58,seznam!$A$5:$C$132,2),"------")</f>
        <v>------</v>
      </c>
      <c r="D59" s="75"/>
      <c r="E59" s="75"/>
      <c r="F59" s="78" t="str">
        <f>IF('zap_pav-B2'!W14&gt;'zap_pav-B2'!Y14,CONCATENATE('zap_pav-B2'!W14,":",'zap_pav-B2'!Y14,"   (",'zap_pav-B2'!R14,";",'zap_pav-B2'!S14,";",'zap_pav-B2'!T14,";",'zap_pav-B2'!U14,";",'zap_pav-B2'!V14,")"),IF('zap_pav-B2'!W14&lt;'zap_pav-B2'!Y14,CONCATENATE('zap_pav-B2'!Y14,":",'zap_pav-B2'!W14,"   (",IF('zap_pav-B2'!R14="0","-0",-'zap_pav-B2'!R14),";",IF('zap_pav-B2'!S14="0","-0",-'zap_pav-B2'!S14),";",IF('zap_pav-B2'!T14="0","-0",-'zap_pav-B2'!T14),";",IF('zap_pav-B2'!U14="0","-0",IF(LEN('zap_pav-B2'!U14)&gt;0,-'zap_pav-B2'!U14,'zap_pav-B2'!U14)),";",IF(LEN('zap_pav-B2'!V14)&gt;0,-'zap_pav-B2'!V14,'zap_pav-B2'!V14),")")," "))</f>
        <v xml:space="preserve"> </v>
      </c>
      <c r="G59" s="75"/>
    </row>
    <row r="60" spans="1:7" ht="12" customHeight="1" x14ac:dyDescent="0.3">
      <c r="A60" s="288"/>
      <c r="B60" s="290">
        <v>62</v>
      </c>
      <c r="C60" s="76" t="str">
        <f>IF(A60&gt;0,VLOOKUP(A60,seznam!$A$5:$C$132,3),"------")</f>
        <v>------</v>
      </c>
      <c r="D60" s="77" t="str">
        <f>IF('zap_pav-B2'!J16&gt;'zap_pav-B2'!L16,'zap_pav-B2'!B16,IF('zap_pav-B2'!J16&lt;'zap_pav-B2'!L16,'zap_pav-B2'!D16," "))</f>
        <v xml:space="preserve"> </v>
      </c>
      <c r="E60" s="75"/>
      <c r="F60" s="78"/>
      <c r="G60" s="75"/>
    </row>
    <row r="61" spans="1:7" ht="12" customHeight="1" x14ac:dyDescent="0.3">
      <c r="A61" s="289"/>
      <c r="B61" s="290"/>
      <c r="C61" s="93" t="str">
        <f>IF(A60&gt;0,VLOOKUP(A60,seznam!$A$5:$C$132,2),"------")</f>
        <v>------</v>
      </c>
      <c r="D61" s="75" t="str">
        <f>IF('zap_pav-B2'!J16&gt;'zap_pav-B2'!L16,CONCATENATE('zap_pav-B2'!J16,":",'zap_pav-B2'!L16,"   (",'zap_pav-B2'!E16,";",'zap_pav-B2'!F16,";",'zap_pav-B2'!G16,";",'zap_pav-B2'!H16,";",'zap_pav-B2'!I16,")"),IF('zap_pav-B2'!J16&lt;'zap_pav-B2'!L16,CONCATENATE('zap_pav-B2'!L16,":",'zap_pav-B2'!J16,"   (",IF('zap_pav-B2'!E16="0","-0",-'zap_pav-B2'!E16),";",IF('zap_pav-B2'!F16="0","-0",-'zap_pav-B2'!F16),";",IF('zap_pav-B2'!G16="0","-0",-'zap_pav-B2'!G16),";",IF('zap_pav-B2'!H16="0","-0",IF(LEN('zap_pav-B2'!H16)&gt;0,-'zap_pav-B2'!H16,'zap_pav-B2'!H16)),";",IF(LEN('zap_pav-B2'!I16)&gt;0,-'zap_pav-B2'!I16,'zap_pav-B2'!I16),")")," "))</f>
        <v xml:space="preserve"> </v>
      </c>
      <c r="E61" s="78"/>
      <c r="F61" s="78"/>
      <c r="G61" s="75"/>
    </row>
    <row r="62" spans="1:7" ht="12" customHeight="1" x14ac:dyDescent="0.3">
      <c r="A62" s="288"/>
      <c r="B62" s="290">
        <v>63</v>
      </c>
      <c r="C62" s="74" t="str">
        <f>IF(A62&gt;0,VLOOKUP(A62,seznam!$A$5:$C$132,3),"------")</f>
        <v>------</v>
      </c>
      <c r="D62" s="75"/>
      <c r="E62" s="79" t="str">
        <f>IF('zap_pav-B2'!W9&gt;'zap_pav-B2'!Y9,'zap_pav-B2'!O9,IF('zap_pav-B2'!W9&lt;'zap_pav-B2'!Y9,'zap_pav-B2'!Q9," "))</f>
        <v xml:space="preserve"> </v>
      </c>
      <c r="F62" s="78" t="s">
        <v>59</v>
      </c>
      <c r="G62" s="75"/>
    </row>
    <row r="63" spans="1:7" ht="12" customHeight="1" x14ac:dyDescent="0.3">
      <c r="A63" s="289"/>
      <c r="B63" s="290"/>
      <c r="C63" s="92" t="str">
        <f>IF(A62&gt;0,VLOOKUP(A62,seznam!$A$5:$C$132,2),"------")</f>
        <v>------</v>
      </c>
      <c r="D63" s="75"/>
      <c r="E63" s="78" t="str">
        <f>IF('zap_pav-B2'!W9&gt;'zap_pav-B2'!Y9,CONCATENATE('zap_pav-B2'!W9,":",'zap_pav-B2'!Y9,"   (",'zap_pav-B2'!R9,";",'zap_pav-B2'!S9,";",'zap_pav-B2'!T9,";",'zap_pav-B2'!U9,";",'zap_pav-B2'!V9,")"),IF('zap_pav-B2'!W9&lt;'zap_pav-B2'!Y9,CONCATENATE('zap_pav-B2'!Y9,":",'zap_pav-B2'!W9,"   (",IF('zap_pav-B2'!R9="0","-0",-'zap_pav-B2'!R9),";",IF('zap_pav-B2'!S9="0","-0",-'zap_pav-B2'!S9),";",IF('zap_pav-B2'!T9="0","-0",-'zap_pav-B2'!T9),";",IF('zap_pav-B2'!U9="0","-0",IF(LEN('zap_pav-B2'!U9)&gt;0,-'zap_pav-B2'!U9,'zap_pav-B2'!U9)),";",IF(LEN('zap_pav-B2'!V9)&gt;0,-'zap_pav-B2'!V9,'zap_pav-B2'!V9),")")," "))</f>
        <v xml:space="preserve"> </v>
      </c>
      <c r="F63" s="75"/>
      <c r="G63" s="75"/>
    </row>
    <row r="64" spans="1:7" ht="12" customHeight="1" x14ac:dyDescent="0.3">
      <c r="A64" s="288"/>
      <c r="B64" s="290">
        <v>64</v>
      </c>
      <c r="C64" s="76" t="str">
        <f>IF(A64&gt;0,VLOOKUP(A64,seznam!$A$5:$C$132,3),"------")</f>
        <v>------</v>
      </c>
      <c r="D64" s="77" t="str">
        <f>IF('zap_pav-B2'!J17&gt;'zap_pav-B2'!L17,'zap_pav-B2'!B17,IF('zap_pav-B2'!J17&lt;'zap_pav-B2'!L17,'zap_pav-B2'!D17," "))</f>
        <v xml:space="preserve"> </v>
      </c>
      <c r="E64" s="78"/>
      <c r="F64" s="77" t="str">
        <f>' pavouk B'!G34</f>
        <v xml:space="preserve"> </v>
      </c>
      <c r="G64" s="75"/>
    </row>
    <row r="65" spans="1:7" ht="12" customHeight="1" x14ac:dyDescent="0.3">
      <c r="A65" s="289"/>
      <c r="B65" s="290"/>
      <c r="C65" s="93" t="str">
        <f>IF(A64&gt;0,VLOOKUP(A64,seznam!$A$5:$C$132,2),"------")</f>
        <v>------</v>
      </c>
      <c r="D65" s="75" t="str">
        <f>IF('zap_pav-B2'!J17&gt;'zap_pav-B2'!L17,CONCATENATE('zap_pav-B2'!J17,":",'zap_pav-B2'!L17,"   (",'zap_pav-B2'!E17,";",'zap_pav-B2'!F17,";",'zap_pav-B2'!G17,";",'zap_pav-B2'!H17,";",'zap_pav-B2'!I17,")"),IF('zap_pav-B2'!J17&lt;'zap_pav-B2'!L17,CONCATENATE('zap_pav-B2'!L17,":",'zap_pav-B2'!J17,"   (",IF('zap_pav-B2'!E17="0","-0",-'zap_pav-B2'!E17),";",IF('zap_pav-B2'!F17="0","-0",-'zap_pav-B2'!F17),";",IF('zap_pav-B2'!G17="0","-0",-'zap_pav-B2'!G17),";",IF('zap_pav-B2'!H17="0","-0",IF(LEN('zap_pav-B2'!H17)&gt;0,-'zap_pav-B2'!H17,'zap_pav-B2'!H17)),";",IF(LEN('zap_pav-B2'!I17)&gt;0,-'zap_pav-B2'!I17,'zap_pav-B2'!I17),")")," "))</f>
        <v xml:space="preserve"> </v>
      </c>
      <c r="E65" s="75"/>
      <c r="F65" s="75"/>
      <c r="G65" s="79" t="str">
        <f>IF('zap_pav-B2'!J19&gt;'zap_pav-B2'!L19,'zap_pav-B2'!B19,IF('zap_pav-B2'!J19&lt;'zap_pav-B2'!L19,'zap_pav-B2'!D19," "))</f>
        <v xml:space="preserve"> </v>
      </c>
    </row>
    <row r="66" spans="1:7" ht="12" customHeight="1" x14ac:dyDescent="0.3">
      <c r="A66" s="73"/>
      <c r="B66" s="73"/>
      <c r="C66" s="112"/>
      <c r="D66" s="75"/>
      <c r="E66" s="75"/>
      <c r="F66" s="77" t="str">
        <f>G34</f>
        <v xml:space="preserve"> </v>
      </c>
      <c r="G66" s="78" t="str">
        <f>IF('zap_pav-B2'!J19&gt;'zap_pav-B2'!L19,CONCATENATE('zap_pav-B2'!J19,":",'zap_pav-B2'!L19,"   (",'zap_pav-B2'!E19,";",'zap_pav-B2'!F19,";",'zap_pav-B2'!G19,";",'zap_pav-B2'!H19,";",'zap_pav-B2'!I19,")"),IF('zap_pav-B2'!J19&lt;'zap_pav-B2'!L19,CONCATENATE('zap_pav-B2'!L19,":",'zap_pav-B2'!J19,"   (",IF('zap_pav-B2'!E19="0","-0",-'zap_pav-B2'!E19),";",IF('zap_pav-B2'!F19="0","-0",-'zap_pav-B2'!F19),";",IF('zap_pav-B2'!G19="0","-0",-'zap_pav-B2'!G19),";",IF('zap_pav-B2'!H19="0","-0",IF(LEN('zap_pav-B2'!H19)&gt;0,-'zap_pav-B2'!H19,'zap_pav-B2'!H19)),";",IF(LEN('zap_pav-B2'!I19)&gt;0,-'zap_pav-B2'!I19,'zap_pav-B2'!I19),")")," "))</f>
        <v xml:space="preserve"> </v>
      </c>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workbookViewId="0">
      <selection activeCell="E2" sqref="E2"/>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'pavouk-B2'!C3</f>
        <v>------</v>
      </c>
      <c r="C2" s="52" t="s">
        <v>10</v>
      </c>
      <c r="D2" s="10" t="str">
        <f>'pavouk-B2'!C5</f>
        <v>------</v>
      </c>
      <c r="E2" s="40"/>
      <c r="F2" s="41"/>
      <c r="G2" s="41"/>
      <c r="H2" s="41"/>
      <c r="I2" s="57"/>
      <c r="J2" s="55">
        <f>IF(AND(LEN(E2)&gt;0,MID(E2,1,1)&lt;&gt;"-"),"1","0")+IF(AND(LEN(F2)&gt;0,MID(F2,1,1)&lt;&gt;"-"),"1","0")+IF(AND(LEN(G2)&gt;0,MID(G2,1,1)&lt;&gt;"-"),"1","0")+IF(AND(LEN(H2)&gt;0,MID(H2,1,1)&lt;&gt;"-"),"1","0")+IF(AND(LEN(I2)&gt;0,MID(I2,1,1)&lt;&gt;"-"),"1","0")</f>
        <v>0</v>
      </c>
      <c r="K2" s="23" t="s">
        <v>7</v>
      </c>
      <c r="L2" s="24">
        <f>IF(AND(LEN(E2)&gt;0,MID(E2,1,1)="-"),"1","0")+IF(AND(LEN(F2)&gt;0,MID(F2,1,1)="-"),"1","0")+IF(AND(LEN(G2)&gt;0,MID(G2,1,1)="-"),"1","0")+IF(AND(LEN(H2)&gt;0,MID(H2,1,1)="-"),"1","0")+IF(AND(LEN(I2)&gt;0,MID(I2,1,1)="-"),"1","0")</f>
        <v>0</v>
      </c>
      <c r="N2" s="50">
        <v>1</v>
      </c>
      <c r="O2" s="51" t="str">
        <f>'pavouk-B2'!D4</f>
        <v xml:space="preserve"> </v>
      </c>
      <c r="P2" s="52" t="s">
        <v>10</v>
      </c>
      <c r="Q2" s="10" t="str">
        <f>'pavouk-B2'!D8</f>
        <v xml:space="preserve"> </v>
      </c>
      <c r="R2" s="40"/>
      <c r="S2" s="41"/>
      <c r="T2" s="41"/>
      <c r="U2" s="41"/>
      <c r="V2" s="57"/>
      <c r="W2" s="55">
        <f>IF(AND(LEN(R2)&gt;0,MID(R2,1,1)&lt;&gt;"-"),"1","0")+IF(AND(LEN(S2)&gt;0,MID(S2,1,1)&lt;&gt;"-"),"1","0")+IF(AND(LEN(T2)&gt;0,MID(T2,1,1)&lt;&gt;"-"),"1","0")+IF(AND(LEN(U2)&gt;0,MID(U2,1,1)&lt;&gt;"-"),"1","0")+IF(AND(LEN(V2)&gt;0,MID(V2,1,1)&lt;&gt;"-"),"1","0")</f>
        <v>0</v>
      </c>
      <c r="X2" s="23" t="s">
        <v>7</v>
      </c>
      <c r="Y2" s="24">
        <f>IF(AND(LEN(R2)&gt;0,MID(R2,1,1)="-"),"1","0")+IF(AND(LEN(S2)&gt;0,MID(S2,1,1)="-"),"1","0")+IF(AND(LEN(T2)&gt;0,MID(T2,1,1)="-"),"1","0")+IF(AND(LEN(U2)&gt;0,MID(U2,1,1)="-"),"1","0")+IF(AND(LEN(V2)&gt;0,MID(V2,1,1)="-"),"1","0")</f>
        <v>0</v>
      </c>
    </row>
    <row r="3" spans="1:25" ht="13" x14ac:dyDescent="0.3">
      <c r="A3" s="53">
        <v>2</v>
      </c>
      <c r="B3" s="48" t="str">
        <f>'pavouk-B2'!C7</f>
        <v>------</v>
      </c>
      <c r="C3" s="49" t="s">
        <v>10</v>
      </c>
      <c r="D3" s="11" t="str">
        <f>'pavouk-B2'!C9</f>
        <v>------</v>
      </c>
      <c r="E3" s="42"/>
      <c r="F3" s="39"/>
      <c r="G3" s="39"/>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0</v>
      </c>
      <c r="N3" s="53">
        <v>2</v>
      </c>
      <c r="O3" s="48" t="str">
        <f>'pavouk-B2'!D12</f>
        <v xml:space="preserve"> </v>
      </c>
      <c r="P3" s="49" t="s">
        <v>10</v>
      </c>
      <c r="Q3" s="48" t="str">
        <f>'pavouk-B2'!D16</f>
        <v xml:space="preserve"> </v>
      </c>
      <c r="R3" s="42"/>
      <c r="S3" s="39"/>
      <c r="T3" s="39"/>
      <c r="U3" s="39"/>
      <c r="V3" s="58"/>
      <c r="W3" s="56">
        <f>IF(AND(LEN(R3)&gt;0,MID(R3,1,1)&lt;&gt;"-"),"1","0")+IF(AND(LEN(S3)&gt;0,MID(S3,1,1)&lt;&gt;"-"),"1","0")+IF(AND(LEN(T3)&gt;0,MID(T3,1,1)&lt;&gt;"-"),"1","0")+IF(AND(LEN(U3)&gt;0,MID(U3,1,1)&lt;&gt;"-"),"1","0")+IF(AND(LEN(V3)&gt;0,MID(V3,1,1)&lt;&gt;"-"),"1","0")</f>
        <v>0</v>
      </c>
      <c r="X3" s="26" t="s">
        <v>7</v>
      </c>
      <c r="Y3" s="27">
        <f>IF(AND(LEN(R3)&gt;0,MID(R3,1,1)="-"),"1","0")+IF(AND(LEN(S3)&gt;0,MID(S3,1,1)="-"),"1","0")+IF(AND(LEN(T3)&gt;0,MID(T3,1,1)="-"),"1","0")+IF(AND(LEN(U3)&gt;0,MID(U3,1,1)="-"),"1","0")+IF(AND(LEN(V3)&gt;0,MID(V3,1,1)="-"),"1","0")</f>
        <v>0</v>
      </c>
    </row>
    <row r="4" spans="1:25" ht="13" x14ac:dyDescent="0.3">
      <c r="A4" s="53">
        <v>3</v>
      </c>
      <c r="B4" s="48" t="str">
        <f>'pavouk-B2'!C11</f>
        <v>------</v>
      </c>
      <c r="C4" s="49" t="s">
        <v>10</v>
      </c>
      <c r="D4" s="11" t="str">
        <f>'pavouk-B2'!C13</f>
        <v>------</v>
      </c>
      <c r="E4" s="42"/>
      <c r="F4" s="39"/>
      <c r="G4" s="39"/>
      <c r="H4" s="39"/>
      <c r="I4" s="58"/>
      <c r="J4" s="56">
        <f t="shared" ref="J4:J17" si="0">IF(AND(LEN(E4)&gt;0,MID(E4,1,1)&lt;&gt;"-"),"1","0")+IF(AND(LEN(F4)&gt;0,MID(F4,1,1)&lt;&gt;"-"),"1","0")+IF(AND(LEN(G4)&gt;0,MID(G4,1,1)&lt;&gt;"-"),"1","0")+IF(AND(LEN(H4)&gt;0,MID(H4,1,1)&lt;&gt;"-"),"1","0")+IF(AND(LEN(I4)&gt;0,MID(I4,1,1)&lt;&gt;"-"),"1","0")</f>
        <v>0</v>
      </c>
      <c r="K4" s="26" t="s">
        <v>7</v>
      </c>
      <c r="L4" s="27">
        <f t="shared" ref="L4:L17" si="1">IF(AND(LEN(E4)&gt;0,MID(E4,1,1)="-"),"1","0")+IF(AND(LEN(F4)&gt;0,MID(F4,1,1)="-"),"1","0")+IF(AND(LEN(G4)&gt;0,MID(G4,1,1)="-"),"1","0")+IF(AND(LEN(H4)&gt;0,MID(H4,1,1)="-"),"1","0")+IF(AND(LEN(I4)&gt;0,MID(I4,1,1)="-"),"1","0")</f>
        <v>0</v>
      </c>
      <c r="N4" s="53">
        <v>3</v>
      </c>
      <c r="O4" s="48" t="str">
        <f>'pavouk-B2'!D20</f>
        <v xml:space="preserve"> </v>
      </c>
      <c r="P4" s="49" t="s">
        <v>10</v>
      </c>
      <c r="Q4" s="11" t="str">
        <f>'pavouk-B2'!D24</f>
        <v xml:space="preserve"> </v>
      </c>
      <c r="R4" s="42"/>
      <c r="S4" s="39"/>
      <c r="T4" s="39"/>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0</v>
      </c>
    </row>
    <row r="5" spans="1:25" ht="13" x14ac:dyDescent="0.3">
      <c r="A5" s="53">
        <v>4</v>
      </c>
      <c r="B5" s="48" t="str">
        <f>'pavouk-B2'!C15</f>
        <v>------</v>
      </c>
      <c r="C5" s="49" t="s">
        <v>10</v>
      </c>
      <c r="D5" s="11" t="str">
        <f>'pavouk-B2'!C17</f>
        <v>------</v>
      </c>
      <c r="E5" s="42"/>
      <c r="F5" s="39"/>
      <c r="G5" s="39"/>
      <c r="H5" s="39"/>
      <c r="I5" s="58"/>
      <c r="J5" s="56">
        <f t="shared" si="0"/>
        <v>0</v>
      </c>
      <c r="K5" s="26" t="s">
        <v>7</v>
      </c>
      <c r="L5" s="27">
        <f t="shared" si="1"/>
        <v>0</v>
      </c>
      <c r="N5" s="53">
        <v>4</v>
      </c>
      <c r="O5" s="48" t="str">
        <f>'pavouk-B2'!D28</f>
        <v xml:space="preserve"> </v>
      </c>
      <c r="P5" s="49" t="s">
        <v>10</v>
      </c>
      <c r="Q5" s="11" t="str">
        <f>'pavouk-B2'!D32</f>
        <v xml:space="preserve"> </v>
      </c>
      <c r="R5" s="42"/>
      <c r="S5" s="39"/>
      <c r="T5" s="39"/>
      <c r="U5" s="39"/>
      <c r="V5" s="58"/>
      <c r="W5" s="56">
        <f t="shared" si="2"/>
        <v>0</v>
      </c>
      <c r="X5" s="26" t="s">
        <v>7</v>
      </c>
      <c r="Y5" s="27">
        <f t="shared" si="3"/>
        <v>0</v>
      </c>
    </row>
    <row r="6" spans="1:25" ht="13" x14ac:dyDescent="0.3">
      <c r="A6" s="53">
        <v>5</v>
      </c>
      <c r="B6" s="48" t="str">
        <f>'pavouk-B2'!C19</f>
        <v>------</v>
      </c>
      <c r="C6" s="49" t="s">
        <v>10</v>
      </c>
      <c r="D6" s="11" t="str">
        <f>'pavouk-B2'!C21</f>
        <v>------</v>
      </c>
      <c r="E6" s="42"/>
      <c r="F6" s="39"/>
      <c r="G6" s="39"/>
      <c r="H6" s="39"/>
      <c r="I6" s="58"/>
      <c r="J6" s="56">
        <f t="shared" si="0"/>
        <v>0</v>
      </c>
      <c r="K6" s="26" t="s">
        <v>7</v>
      </c>
      <c r="L6" s="27">
        <f t="shared" si="1"/>
        <v>0</v>
      </c>
      <c r="N6" s="53">
        <v>5</v>
      </c>
      <c r="O6" s="48" t="str">
        <f>'pavouk-B2'!D36</f>
        <v xml:space="preserve"> </v>
      </c>
      <c r="P6" s="49" t="s">
        <v>10</v>
      </c>
      <c r="Q6" s="11" t="str">
        <f>'pavouk-B2'!D40</f>
        <v xml:space="preserve"> </v>
      </c>
      <c r="R6" s="42"/>
      <c r="S6" s="39"/>
      <c r="T6" s="39"/>
      <c r="U6" s="39"/>
      <c r="V6" s="58"/>
      <c r="W6" s="56">
        <f t="shared" si="2"/>
        <v>0</v>
      </c>
      <c r="X6" s="26" t="s">
        <v>7</v>
      </c>
      <c r="Y6" s="27">
        <f t="shared" si="3"/>
        <v>0</v>
      </c>
    </row>
    <row r="7" spans="1:25" ht="13" x14ac:dyDescent="0.3">
      <c r="A7" s="53">
        <v>6</v>
      </c>
      <c r="B7" s="48" t="str">
        <f>'pavouk-B2'!C23</f>
        <v>------</v>
      </c>
      <c r="C7" s="49" t="s">
        <v>10</v>
      </c>
      <c r="D7" s="11" t="str">
        <f>'pavouk-B2'!C25</f>
        <v>------</v>
      </c>
      <c r="E7" s="42"/>
      <c r="F7" s="39"/>
      <c r="G7" s="39"/>
      <c r="H7" s="39"/>
      <c r="I7" s="58"/>
      <c r="J7" s="56">
        <f t="shared" si="0"/>
        <v>0</v>
      </c>
      <c r="K7" s="26" t="s">
        <v>7</v>
      </c>
      <c r="L7" s="27">
        <f t="shared" si="1"/>
        <v>0</v>
      </c>
      <c r="N7" s="53">
        <v>6</v>
      </c>
      <c r="O7" s="48" t="str">
        <f>'pavouk-B2'!D44</f>
        <v xml:space="preserve"> </v>
      </c>
      <c r="P7" s="49" t="s">
        <v>10</v>
      </c>
      <c r="Q7" s="11" t="str">
        <f>'pavouk-B2'!D48</f>
        <v xml:space="preserve"> </v>
      </c>
      <c r="R7" s="42"/>
      <c r="S7" s="39"/>
      <c r="T7" s="39"/>
      <c r="U7" s="39"/>
      <c r="V7" s="58"/>
      <c r="W7" s="56">
        <f t="shared" si="2"/>
        <v>0</v>
      </c>
      <c r="X7" s="26" t="s">
        <v>7</v>
      </c>
      <c r="Y7" s="27">
        <f t="shared" si="3"/>
        <v>0</v>
      </c>
    </row>
    <row r="8" spans="1:25" ht="13" x14ac:dyDescent="0.3">
      <c r="A8" s="53">
        <v>7</v>
      </c>
      <c r="B8" s="48" t="str">
        <f>'pavouk-B2'!C27</f>
        <v>------</v>
      </c>
      <c r="C8" s="49" t="s">
        <v>10</v>
      </c>
      <c r="D8" s="11" t="str">
        <f>'pavouk-B2'!C29</f>
        <v>------</v>
      </c>
      <c r="E8" s="42"/>
      <c r="F8" s="39"/>
      <c r="G8" s="39"/>
      <c r="H8" s="39"/>
      <c r="I8" s="58"/>
      <c r="J8" s="56">
        <f t="shared" si="0"/>
        <v>0</v>
      </c>
      <c r="K8" s="26" t="s">
        <v>7</v>
      </c>
      <c r="L8" s="27">
        <f t="shared" si="1"/>
        <v>0</v>
      </c>
      <c r="N8" s="53">
        <v>7</v>
      </c>
      <c r="O8" s="48" t="str">
        <f>'pavouk-B2'!D52</f>
        <v xml:space="preserve"> </v>
      </c>
      <c r="P8" s="49" t="s">
        <v>10</v>
      </c>
      <c r="Q8" s="11" t="str">
        <f>'pavouk-B2'!D56</f>
        <v xml:space="preserve"> </v>
      </c>
      <c r="R8" s="63"/>
      <c r="S8" s="64"/>
      <c r="T8" s="64"/>
      <c r="U8" s="64"/>
      <c r="V8" s="65"/>
      <c r="W8" s="56">
        <f t="shared" si="2"/>
        <v>0</v>
      </c>
      <c r="X8" s="26" t="s">
        <v>7</v>
      </c>
      <c r="Y8" s="27">
        <f t="shared" si="3"/>
        <v>0</v>
      </c>
    </row>
    <row r="9" spans="1:25" ht="13.5" thickBot="1" x14ac:dyDescent="0.35">
      <c r="A9" s="53">
        <v>8</v>
      </c>
      <c r="B9" s="48" t="str">
        <f>'pavouk-B2'!C31</f>
        <v>------</v>
      </c>
      <c r="C9" s="49" t="s">
        <v>10</v>
      </c>
      <c r="D9" s="11" t="str">
        <f>'pavouk-B2'!C33</f>
        <v>------</v>
      </c>
      <c r="E9" s="42"/>
      <c r="F9" s="39"/>
      <c r="G9" s="39"/>
      <c r="H9" s="39"/>
      <c r="I9" s="58"/>
      <c r="J9" s="56">
        <f t="shared" si="0"/>
        <v>0</v>
      </c>
      <c r="K9" s="26" t="s">
        <v>7</v>
      </c>
      <c r="L9" s="27">
        <f t="shared" si="1"/>
        <v>0</v>
      </c>
      <c r="N9" s="54">
        <v>8</v>
      </c>
      <c r="O9" s="59" t="str">
        <f>'pavouk-B2'!D60</f>
        <v xml:space="preserve"> </v>
      </c>
      <c r="P9" s="60" t="s">
        <v>10</v>
      </c>
      <c r="Q9" s="12" t="str">
        <f>'pavouk-B2'!D64</f>
        <v xml:space="preserve"> </v>
      </c>
      <c r="R9" s="43"/>
      <c r="S9" s="44"/>
      <c r="T9" s="44"/>
      <c r="U9" s="44"/>
      <c r="V9" s="61"/>
      <c r="W9" s="62">
        <f t="shared" si="2"/>
        <v>0</v>
      </c>
      <c r="X9" s="29" t="s">
        <v>7</v>
      </c>
      <c r="Y9" s="30">
        <f t="shared" si="3"/>
        <v>0</v>
      </c>
    </row>
    <row r="10" spans="1:25" ht="13.5" thickBot="1" x14ac:dyDescent="0.35">
      <c r="A10" s="53">
        <v>9</v>
      </c>
      <c r="B10" s="48" t="str">
        <f>'pavouk-B2'!C35</f>
        <v>------</v>
      </c>
      <c r="C10" s="49" t="s">
        <v>10</v>
      </c>
      <c r="D10" s="11" t="str">
        <f>'pavouk-B2'!C37</f>
        <v>------</v>
      </c>
      <c r="E10" s="42"/>
      <c r="F10" s="39"/>
      <c r="G10" s="39"/>
      <c r="H10" s="39"/>
      <c r="I10" s="58"/>
      <c r="J10" s="56">
        <f t="shared" si="0"/>
        <v>0</v>
      </c>
      <c r="K10" s="26" t="s">
        <v>7</v>
      </c>
      <c r="L10" s="27">
        <f t="shared" si="1"/>
        <v>0</v>
      </c>
      <c r="N10" s="295" t="s">
        <v>24</v>
      </c>
      <c r="O10" s="295"/>
      <c r="P10" s="295"/>
      <c r="Q10" s="295"/>
      <c r="R10" s="294"/>
      <c r="S10" s="294"/>
      <c r="T10" s="294"/>
      <c r="U10" s="294"/>
      <c r="V10" s="294"/>
      <c r="W10" s="294"/>
      <c r="X10" s="294"/>
      <c r="Y10" s="294"/>
    </row>
    <row r="11" spans="1:25" ht="13" x14ac:dyDescent="0.3">
      <c r="A11" s="53">
        <v>10</v>
      </c>
      <c r="B11" s="48" t="str">
        <f>'pavouk-B2'!C39</f>
        <v>------</v>
      </c>
      <c r="C11" s="49" t="s">
        <v>10</v>
      </c>
      <c r="D11" s="11" t="str">
        <f>'pavouk-B2'!C41</f>
        <v>------</v>
      </c>
      <c r="E11" s="42"/>
      <c r="F11" s="39"/>
      <c r="G11" s="39"/>
      <c r="H11" s="39"/>
      <c r="I11" s="58"/>
      <c r="J11" s="56">
        <f t="shared" si="0"/>
        <v>0</v>
      </c>
      <c r="K11" s="26" t="s">
        <v>7</v>
      </c>
      <c r="L11" s="27">
        <f t="shared" si="1"/>
        <v>0</v>
      </c>
      <c r="N11" s="50">
        <v>1</v>
      </c>
      <c r="O11" s="51" t="str">
        <f>'pavouk-B2'!E6</f>
        <v xml:space="preserve"> </v>
      </c>
      <c r="P11" s="52" t="s">
        <v>10</v>
      </c>
      <c r="Q11" s="69" t="str">
        <f>'pavouk-B2'!E14</f>
        <v xml:space="preserve"> </v>
      </c>
      <c r="R11" s="66"/>
      <c r="S11" s="41"/>
      <c r="T11" s="41"/>
      <c r="U11" s="41"/>
      <c r="V11" s="57"/>
      <c r="W11" s="55">
        <f>IF(AND(LEN(R11)&gt;0,MID(R11,1,1)&lt;&gt;"-"),"1","0")+IF(AND(LEN(S11)&gt;0,MID(S11,1,1)&lt;&gt;"-"),"1","0")+IF(AND(LEN(T11)&gt;0,MID(T11,1,1)&lt;&gt;"-"),"1","0")+IF(AND(LEN(U11)&gt;0,MID(U11,1,1)&lt;&gt;"-"),"1","0")+IF(AND(LEN(V11)&gt;0,MID(V11,1,1)&lt;&gt;"-"),"1","0")</f>
        <v>0</v>
      </c>
      <c r="X11" s="23" t="s">
        <v>7</v>
      </c>
      <c r="Y11" s="24">
        <f>IF(AND(LEN(R11)&gt;0,MID(R11,1,1)="-"),"1","0")+IF(AND(LEN(S11)&gt;0,MID(S11,1,1)="-"),"1","0")+IF(AND(LEN(T11)&gt;0,MID(T11,1,1)="-"),"1","0")+IF(AND(LEN(U11)&gt;0,MID(U11,1,1)="-"),"1","0")+IF(AND(LEN(V11)&gt;0,MID(V11,1,1)="-"),"1","0")</f>
        <v>0</v>
      </c>
    </row>
    <row r="12" spans="1:25" ht="13" x14ac:dyDescent="0.3">
      <c r="A12" s="53">
        <v>11</v>
      </c>
      <c r="B12" s="48" t="str">
        <f>'pavouk-B2'!C43</f>
        <v>------</v>
      </c>
      <c r="C12" s="49" t="s">
        <v>10</v>
      </c>
      <c r="D12" s="11" t="str">
        <f>'pavouk-B2'!C45</f>
        <v>------</v>
      </c>
      <c r="E12" s="42"/>
      <c r="F12" s="39"/>
      <c r="G12" s="39"/>
      <c r="H12" s="39"/>
      <c r="I12" s="58"/>
      <c r="J12" s="56">
        <f t="shared" si="0"/>
        <v>0</v>
      </c>
      <c r="K12" s="26" t="s">
        <v>7</v>
      </c>
      <c r="L12" s="27">
        <f t="shared" si="1"/>
        <v>0</v>
      </c>
      <c r="N12" s="53">
        <v>2</v>
      </c>
      <c r="O12" s="48" t="str">
        <f>'pavouk-B2'!E22</f>
        <v xml:space="preserve"> </v>
      </c>
      <c r="P12" s="49" t="s">
        <v>10</v>
      </c>
      <c r="Q12" s="70" t="str">
        <f>'pavouk-B2'!E30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x14ac:dyDescent="0.3">
      <c r="A13" s="53">
        <v>12</v>
      </c>
      <c r="B13" s="48" t="str">
        <f>'pavouk-B2'!C47</f>
        <v>------</v>
      </c>
      <c r="C13" s="49" t="s">
        <v>10</v>
      </c>
      <c r="D13" s="11" t="str">
        <f>'pavouk-B2'!C49</f>
        <v>------</v>
      </c>
      <c r="E13" s="42"/>
      <c r="F13" s="39"/>
      <c r="G13" s="39"/>
      <c r="H13" s="39"/>
      <c r="I13" s="58"/>
      <c r="J13" s="56">
        <f t="shared" si="0"/>
        <v>0</v>
      </c>
      <c r="K13" s="26" t="s">
        <v>7</v>
      </c>
      <c r="L13" s="27">
        <f t="shared" si="1"/>
        <v>0</v>
      </c>
      <c r="N13" s="53">
        <v>3</v>
      </c>
      <c r="O13" s="48" t="str">
        <f>'pavouk-B2'!E38</f>
        <v xml:space="preserve"> </v>
      </c>
      <c r="P13" s="49" t="s">
        <v>10</v>
      </c>
      <c r="Q13" s="70" t="str">
        <f>'pavouk-B2'!E46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x14ac:dyDescent="0.35">
      <c r="A14" s="53">
        <v>13</v>
      </c>
      <c r="B14" s="48" t="str">
        <f>'pavouk-B2'!C51</f>
        <v>------</v>
      </c>
      <c r="C14" s="49" t="s">
        <v>10</v>
      </c>
      <c r="D14" s="11" t="str">
        <f>'pavouk-B2'!C53</f>
        <v>------</v>
      </c>
      <c r="E14" s="42"/>
      <c r="F14" s="39"/>
      <c r="G14" s="39"/>
      <c r="H14" s="39"/>
      <c r="I14" s="58"/>
      <c r="J14" s="56">
        <f t="shared" si="0"/>
        <v>0</v>
      </c>
      <c r="K14" s="26" t="s">
        <v>7</v>
      </c>
      <c r="L14" s="27">
        <f t="shared" si="1"/>
        <v>0</v>
      </c>
      <c r="N14" s="54">
        <v>4</v>
      </c>
      <c r="O14" s="59" t="str">
        <f>'pavouk-B2'!E54</f>
        <v xml:space="preserve"> </v>
      </c>
      <c r="P14" s="60" t="s">
        <v>10</v>
      </c>
      <c r="Q14" s="71" t="str">
        <f>'pavouk-B2'!E62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x14ac:dyDescent="0.35">
      <c r="A15" s="53">
        <v>14</v>
      </c>
      <c r="B15" s="48" t="str">
        <f>'pavouk-B2'!C55</f>
        <v>------</v>
      </c>
      <c r="C15" s="49" t="s">
        <v>10</v>
      </c>
      <c r="D15" s="11" t="str">
        <f>'pavouk-B2'!C57</f>
        <v>------</v>
      </c>
      <c r="E15" s="42"/>
      <c r="F15" s="39"/>
      <c r="G15" s="39"/>
      <c r="H15" s="39"/>
      <c r="I15" s="58"/>
      <c r="J15" s="56">
        <f t="shared" si="0"/>
        <v>0</v>
      </c>
      <c r="K15" s="26" t="s">
        <v>7</v>
      </c>
      <c r="L15" s="27">
        <f t="shared" si="1"/>
        <v>0</v>
      </c>
      <c r="N15" s="295" t="s">
        <v>25</v>
      </c>
      <c r="O15" s="295"/>
      <c r="P15" s="295"/>
      <c r="Q15" s="295"/>
      <c r="R15" s="294"/>
      <c r="S15" s="294"/>
      <c r="T15" s="294"/>
      <c r="U15" s="294"/>
      <c r="V15" s="294"/>
      <c r="W15" s="294"/>
      <c r="X15" s="294"/>
      <c r="Y15" s="294"/>
    </row>
    <row r="16" spans="1:25" ht="13" x14ac:dyDescent="0.3">
      <c r="A16" s="53">
        <v>15</v>
      </c>
      <c r="B16" s="48" t="str">
        <f>'pavouk-B2'!C59</f>
        <v>------</v>
      </c>
      <c r="C16" s="49" t="s">
        <v>10</v>
      </c>
      <c r="D16" s="11" t="str">
        <f>'pavouk-B2'!C61</f>
        <v>------</v>
      </c>
      <c r="E16" s="42"/>
      <c r="F16" s="39"/>
      <c r="G16" s="39"/>
      <c r="H16" s="39"/>
      <c r="I16" s="58"/>
      <c r="J16" s="56">
        <f t="shared" si="0"/>
        <v>0</v>
      </c>
      <c r="K16" s="26" t="s">
        <v>7</v>
      </c>
      <c r="L16" s="27">
        <f t="shared" si="1"/>
        <v>0</v>
      </c>
      <c r="N16" s="50">
        <v>1</v>
      </c>
      <c r="O16" s="51" t="str">
        <f>'pavouk-B2'!F10</f>
        <v xml:space="preserve"> </v>
      </c>
      <c r="P16" s="52" t="s">
        <v>10</v>
      </c>
      <c r="Q16" s="69" t="str">
        <f>'pavouk-B2'!F26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x14ac:dyDescent="0.35">
      <c r="A17" s="54">
        <v>16</v>
      </c>
      <c r="B17" s="59" t="str">
        <f>'pavouk-B2'!C63</f>
        <v>------</v>
      </c>
      <c r="C17" s="60" t="s">
        <v>10</v>
      </c>
      <c r="D17" s="12" t="str">
        <f>'pavouk-B2'!C65</f>
        <v>------</v>
      </c>
      <c r="E17" s="43"/>
      <c r="F17" s="44"/>
      <c r="G17" s="44"/>
      <c r="H17" s="44"/>
      <c r="I17" s="61"/>
      <c r="J17" s="62">
        <f t="shared" si="0"/>
        <v>0</v>
      </c>
      <c r="K17" s="29" t="s">
        <v>7</v>
      </c>
      <c r="L17" s="30">
        <f t="shared" si="1"/>
        <v>0</v>
      </c>
      <c r="N17" s="54">
        <v>2</v>
      </c>
      <c r="O17" s="59" t="str">
        <f>'pavouk-B2'!F42</f>
        <v xml:space="preserve"> </v>
      </c>
      <c r="P17" s="60" t="s">
        <v>10</v>
      </c>
      <c r="Q17" s="71" t="str">
        <f>'pavouk-B2'!F58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x14ac:dyDescent="0.35">
      <c r="A18" s="295" t="s">
        <v>58</v>
      </c>
      <c r="B18" s="295"/>
      <c r="C18" s="295"/>
      <c r="D18" s="295"/>
      <c r="E18" s="294"/>
      <c r="F18" s="294"/>
      <c r="G18" s="294"/>
      <c r="H18" s="294"/>
      <c r="I18" s="294"/>
      <c r="J18" s="294"/>
      <c r="K18" s="294"/>
      <c r="L18" s="294"/>
      <c r="N18" s="295" t="s">
        <v>26</v>
      </c>
      <c r="O18" s="295"/>
      <c r="P18" s="295"/>
      <c r="Q18" s="295"/>
      <c r="R18" s="294"/>
      <c r="S18" s="294"/>
      <c r="T18" s="294"/>
      <c r="U18" s="294"/>
      <c r="V18" s="294"/>
      <c r="W18" s="294"/>
      <c r="X18" s="294"/>
      <c r="Y18" s="294"/>
    </row>
    <row r="19" spans="1:25" ht="13.5" thickBot="1" x14ac:dyDescent="0.35">
      <c r="A19" s="100">
        <v>1</v>
      </c>
      <c r="B19" s="101" t="str">
        <f>'pavouk-B2'!F64</f>
        <v xml:space="preserve"> </v>
      </c>
      <c r="C19" s="102"/>
      <c r="D19" s="103" t="str">
        <f>'pavouk-B2'!F66</f>
        <v xml:space="preserve"> </v>
      </c>
      <c r="E19" s="104"/>
      <c r="F19" s="105"/>
      <c r="G19" s="105"/>
      <c r="H19" s="105"/>
      <c r="I19" s="106"/>
      <c r="J19" s="62">
        <f t="shared" ref="J19" si="4">IF(AND(LEN(E19)&gt;0,MID(E19,1,1)&lt;&gt;"-"),"1","0")+IF(AND(LEN(F19)&gt;0,MID(F19,1,1)&lt;&gt;"-"),"1","0")+IF(AND(LEN(G19)&gt;0,MID(G19,1,1)&lt;&gt;"-"),"1","0")+IF(AND(LEN(H19)&gt;0,MID(H19,1,1)&lt;&gt;"-"),"1","0")+IF(AND(LEN(I19)&gt;0,MID(I19,1,1)&lt;&gt;"-"),"1","0")</f>
        <v>0</v>
      </c>
      <c r="K19" s="29" t="s">
        <v>7</v>
      </c>
      <c r="L19" s="30">
        <f t="shared" ref="L19" si="5">IF(AND(LEN(E19)&gt;0,MID(E19,1,1)="-"),"1","0")+IF(AND(LEN(F19)&gt;0,MID(F19,1,1)="-"),"1","0")+IF(AND(LEN(G19)&gt;0,MID(G19,1,1)="-"),"1","0")+IF(AND(LEN(H19)&gt;0,MID(H19,1,1)="-"),"1","0")+IF(AND(LEN(I19)&gt;0,MID(I19,1,1)="-"),"1","0")</f>
        <v>0</v>
      </c>
      <c r="N19" s="100">
        <v>1</v>
      </c>
      <c r="O19" s="101" t="str">
        <f>'pavouk-B2'!G18</f>
        <v xml:space="preserve"> </v>
      </c>
      <c r="P19" s="102" t="s">
        <v>10</v>
      </c>
      <c r="Q19" s="103" t="str">
        <f>'pavouk-B2'!G50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6">
    <mergeCell ref="A1:L1"/>
    <mergeCell ref="N1:Y1"/>
    <mergeCell ref="N10:Y10"/>
    <mergeCell ref="N15:Y15"/>
    <mergeCell ref="N18:Y18"/>
    <mergeCell ref="A18:L18"/>
  </mergeCells>
  <pageMargins left="0.19685039370078741" right="0.59055118110236227" top="0.39370078740157483" bottom="0.39370078740157483" header="0" footer="0"/>
  <pageSetup paperSize="9"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workbookViewId="0">
      <selection activeCell="A2" sqref="A2:A3"/>
    </sheetView>
  </sheetViews>
  <sheetFormatPr defaultRowHeight="13" x14ac:dyDescent="0.3"/>
  <cols>
    <col min="1" max="2" width="2.7265625" style="2" customWidth="1"/>
    <col min="3" max="3" width="18.7265625" style="2" customWidth="1"/>
    <col min="4" max="7" width="18.7265625" style="3" customWidth="1"/>
    <col min="9" max="9" width="16.453125" customWidth="1"/>
  </cols>
  <sheetData>
    <row r="1" spans="1:7" ht="31" customHeight="1" x14ac:dyDescent="0.25">
      <c r="A1" s="91"/>
      <c r="B1" s="253" t="e">
        <f ca="1">_xlfn.TEXTJOIN("-",,seznam!B2,"útěcha turnaj B")</f>
        <v>#NAME?</v>
      </c>
      <c r="C1" s="253"/>
      <c r="D1" s="253"/>
      <c r="E1" s="253"/>
      <c r="F1" s="253"/>
      <c r="G1" s="253"/>
    </row>
    <row r="2" spans="1:7" ht="12" customHeight="1" x14ac:dyDescent="0.3">
      <c r="A2" s="288"/>
      <c r="B2" s="234">
        <v>33</v>
      </c>
      <c r="C2" s="74" t="str">
        <f>IF(A2&gt;0,VLOOKUP(A2,seznam!$A$5:$C$132,3),"------")</f>
        <v>------</v>
      </c>
      <c r="D2" s="75"/>
      <c r="E2" s="75"/>
      <c r="F2" s="292" t="str">
        <f>'1.st A+B'!Y2</f>
        <v>Ráječko 23.03.2025</v>
      </c>
      <c r="G2" s="293"/>
    </row>
    <row r="3" spans="1:7" ht="12" customHeight="1" x14ac:dyDescent="0.3">
      <c r="A3" s="289"/>
      <c r="B3" s="290"/>
      <c r="C3" s="92" t="str">
        <f>IF(A2&gt;0,VLOOKUP(A2,seznam!$A$5:$C$132,2),"------")</f>
        <v>------</v>
      </c>
      <c r="D3" s="75"/>
      <c r="E3" s="75"/>
      <c r="F3" s="293"/>
      <c r="G3" s="293"/>
    </row>
    <row r="4" spans="1:7" ht="12" customHeight="1" x14ac:dyDescent="0.3">
      <c r="A4" s="288"/>
      <c r="B4" s="290">
        <v>34</v>
      </c>
      <c r="C4" s="76" t="str">
        <f>IF(A4&gt;0,VLOOKUP(A4,seznam!$A$5:$C$132,3),"------")</f>
        <v>------</v>
      </c>
      <c r="D4" s="77" t="str">
        <f>IF('zap_útěcha-B2'!J2&gt;'zap_útěcha-B2'!L2,'zap_útěcha-B2'!B2,IF('zap_útěcha-B2'!J2&lt;'zap_útěcha-B2'!L2,'zap_útěcha-B2'!D2," "))</f>
        <v xml:space="preserve"> </v>
      </c>
      <c r="E4" s="75"/>
      <c r="F4" s="75"/>
      <c r="G4" s="75"/>
    </row>
    <row r="5" spans="1:7" ht="12" customHeight="1" x14ac:dyDescent="0.3">
      <c r="A5" s="289"/>
      <c r="B5" s="290"/>
      <c r="C5" s="93" t="str">
        <f>IF(A4&gt;0,VLOOKUP(A4,seznam!$A$5:$C$132,2),"------")</f>
        <v>------</v>
      </c>
      <c r="D5" s="75" t="str">
        <f>IF('zap_útěcha-B2'!J2&gt;'zap_útěcha-B2'!L2,CONCATENATE('zap_útěcha-B2'!J2,":",'zap_útěcha-B2'!L2,"   (",'zap_útěcha-B2'!E2,";",'zap_útěcha-B2'!F2,";",'zap_útěcha-B2'!G2,";",'zap_útěcha-B2'!H2,";",'zap_útěcha-B2'!I2,")"),IF('zap_útěcha-B2'!J2&lt;'zap_útěcha-B2'!L2,CONCATENATE('zap_útěcha-B2'!L2,":",'zap_útěcha-B2'!J2,"   (",IF('zap_útěcha-B2'!E2="0","-0",-'zap_útěcha-B2'!E2),";",IF('zap_útěcha-B2'!F2="0","-0",-'zap_útěcha-B2'!F2),";",IF('zap_útěcha-B2'!G2="0","-0",-'zap_útěcha-B2'!G2),";",IF('zap_útěcha-B2'!H2="0","-0",IF(LEN('zap_útěcha-B2'!H2)&gt;0,-'zap_útěcha-B2'!H2,'zap_útěcha-B2'!H2)),";",IF(LEN('zap_útěcha-B2'!I2)&gt;0,-'zap_útěcha-B2'!I2,'zap_útěcha-B2'!I2),")")," "))</f>
        <v xml:space="preserve"> </v>
      </c>
      <c r="E5" s="78"/>
      <c r="F5" s="75"/>
      <c r="G5" s="75"/>
    </row>
    <row r="6" spans="1:7" ht="12" customHeight="1" x14ac:dyDescent="0.3">
      <c r="A6" s="288"/>
      <c r="B6" s="290">
        <v>35</v>
      </c>
      <c r="C6" s="74" t="str">
        <f>IF(A6&gt;0,VLOOKUP(A6,seznam!$A$5:$C$132,3),"------")</f>
        <v>------</v>
      </c>
      <c r="D6" s="75"/>
      <c r="E6" s="79" t="str">
        <f>IF('zap_útěcha-B2'!W2&gt;'zap_útěcha-B2'!Y2,'zap_útěcha-B2'!O2,IF('zap_útěcha-B2'!W2&lt;'zap_útěcha-B2'!Y2,'zap_útěcha-B2'!Q2," "))</f>
        <v xml:space="preserve"> </v>
      </c>
      <c r="F6" s="75"/>
      <c r="G6" s="75"/>
    </row>
    <row r="7" spans="1:7" ht="12" customHeight="1" x14ac:dyDescent="0.3">
      <c r="A7" s="289"/>
      <c r="B7" s="290"/>
      <c r="C7" s="92" t="str">
        <f>IF(A6&gt;0,VLOOKUP(A6,seznam!$A$5:$C$132,2),"------")</f>
        <v>------</v>
      </c>
      <c r="D7" s="75"/>
      <c r="E7" s="78" t="str">
        <f>IF('zap_útěcha-B2'!W2&gt;'zap_útěcha-B2'!Y2,CONCATENATE('zap_útěcha-B2'!W2,":",'zap_útěcha-B2'!Y2,"   (",'zap_útěcha-B2'!R2,";",'zap_útěcha-B2'!S2,";",'zap_útěcha-B2'!T2,";",'zap_útěcha-B2'!U2,";",'zap_útěcha-B2'!V2,")"),IF('zap_útěcha-B2'!W2&lt;'zap_útěcha-B2'!Y2,CONCATENATE('zap_útěcha-B2'!Y2,":",'zap_útěcha-B2'!W2,"   (",IF('zap_útěcha-B2'!R2="0","-0",-'zap_útěcha-B2'!R2),";",IF('zap_útěcha-B2'!S2="0","-0",-'zap_útěcha-B2'!S2),";",IF('zap_útěcha-B2'!T2="0","-0",-'zap_útěcha-B2'!T2),";",IF('zap_útěcha-B2'!U2="0","-0",IF(LEN('zap_útěcha-B2'!U2)&gt;0,-'zap_útěcha-B2'!U2,'zap_útěcha-B2'!U2)),";",IF(LEN('zap_útěcha-B2'!V2)&gt;0,-'zap_útěcha-B2'!V2,'zap_útěcha-B2'!V2),")")," "))</f>
        <v xml:space="preserve"> </v>
      </c>
      <c r="F7" s="78"/>
      <c r="G7" s="75"/>
    </row>
    <row r="8" spans="1:7" ht="12" customHeight="1" x14ac:dyDescent="0.3">
      <c r="A8" s="288"/>
      <c r="B8" s="290">
        <v>36</v>
      </c>
      <c r="C8" s="76" t="str">
        <f>IF(A8&gt;0,VLOOKUP(A8,seznam!$A$5:$C$132,3),"------")</f>
        <v>------</v>
      </c>
      <c r="D8" s="77" t="str">
        <f>IF('zap_útěcha-B2'!J3&gt;'zap_útěcha-B2'!L3,'zap_útěcha-B2'!B3,IF('zap_útěcha-B2'!J3&lt;'zap_útěcha-B2'!L3,'zap_útěcha-B2'!D3," "))</f>
        <v xml:space="preserve"> </v>
      </c>
      <c r="E8" s="78"/>
      <c r="F8" s="78"/>
      <c r="G8" s="75"/>
    </row>
    <row r="9" spans="1:7" ht="12" customHeight="1" x14ac:dyDescent="0.3">
      <c r="A9" s="289"/>
      <c r="B9" s="290"/>
      <c r="C9" s="93" t="str">
        <f>IF(A8&gt;0,VLOOKUP(A8,seznam!$A$5:$C$132,2),"------")</f>
        <v>------</v>
      </c>
      <c r="D9" s="75" t="str">
        <f>IF('zap_útěcha-B2'!J3&gt;'zap_útěcha-B2'!L3,CONCATENATE('zap_útěcha-B2'!J3,":",'zap_útěcha-B2'!L3,"   (",'zap_útěcha-B2'!E3,";",'zap_útěcha-B2'!F3,";",'zap_útěcha-B2'!G3,";",'zap_útěcha-B2'!H3,";",'zap_útěcha-B2'!I3,")"),IF('zap_útěcha-B2'!J3&lt;'zap_útěcha-B2'!L3,CONCATENATE('zap_útěcha-B2'!L3,":",'zap_útěcha-B2'!J3,"   (",IF('zap_útěcha-B2'!E3="0","-0",-'zap_útěcha-B2'!E3),";",IF('zap_útěcha-B2'!F3="0","-0",-'zap_útěcha-B2'!F3),";",IF('zap_útěcha-B2'!G3="0","-0",-'zap_útěcha-B2'!G3),";",IF('zap_útěcha-B2'!H3="0","-0",IF(LEN('zap_útěcha-B2'!H3)&gt;0,-'zap_útěcha-B2'!H3,'zap_útěcha-B2'!H3)),";",IF(LEN('zap_útěcha-B2'!I3)&gt;0,-'zap_útěcha-B2'!I3,'zap_útěcha-B2'!I3),")")," "))</f>
        <v xml:space="preserve"> </v>
      </c>
      <c r="E9" s="75"/>
      <c r="F9" s="78"/>
      <c r="G9" s="75"/>
    </row>
    <row r="10" spans="1:7" ht="12" customHeight="1" x14ac:dyDescent="0.3">
      <c r="A10" s="288"/>
      <c r="B10" s="290">
        <v>37</v>
      </c>
      <c r="C10" s="74" t="str">
        <f>IF(A10&gt;0,VLOOKUP(A10,seznam!$A$5:$C$132,3),"------")</f>
        <v>------</v>
      </c>
      <c r="D10" s="75"/>
      <c r="E10" s="75"/>
      <c r="F10" s="79" t="str">
        <f>IF('zap_útěcha-B2'!W11&gt;'zap_útěcha-B2'!Y11,'zap_útěcha-B2'!O11,IF('zap_útěcha-B2'!W11&lt;'zap_útěcha-B2'!Y11,'zap_útěcha-B2'!Q11," "))</f>
        <v xml:space="preserve"> </v>
      </c>
      <c r="G10" s="75"/>
    </row>
    <row r="11" spans="1:7" ht="12" customHeight="1" x14ac:dyDescent="0.3">
      <c r="A11" s="289"/>
      <c r="B11" s="290"/>
      <c r="C11" s="92" t="str">
        <f>IF(A10&gt;0,VLOOKUP(A10,seznam!$A$5:$C$132,2),"------")</f>
        <v>------</v>
      </c>
      <c r="D11" s="75"/>
      <c r="E11" s="75"/>
      <c r="F11" s="78" t="str">
        <f>IF('zap_útěcha-B2'!W11&gt;'zap_útěcha-B2'!Y11,CONCATENATE('zap_útěcha-B2'!W11,":",'zap_útěcha-B2'!Y11,"   (",'zap_útěcha-B2'!R11,";",'zap_útěcha-B2'!S11,";",'zap_útěcha-B2'!T11,";",'zap_útěcha-B2'!U11,";",'zap_útěcha-B2'!V11,")"),IF('zap_útěcha-B2'!W11&lt;'zap_útěcha-B2'!Y11,CONCATENATE('zap_útěcha-B2'!Y11,":",'zap_útěcha-B2'!W11,"   (",IF('zap_útěcha-B2'!R11="0","-0",-'zap_útěcha-B2'!R11),";",IF('zap_útěcha-B2'!S11="0","-0",-'zap_útěcha-B2'!S11),";",IF('zap_útěcha-B2'!T11="0","-0",-'zap_útěcha-B2'!T11),";",IF('zap_útěcha-B2'!U11="0","-0",IF(LEN('zap_útěcha-B2'!U11)&gt;0,-'zap_útěcha-B2'!U11,'zap_útěcha-B2'!U11)),";",IF(LEN('zap_útěcha-B2'!V11)&gt;0,-'zap_útěcha-B2'!V11,'zap_útěcha-B2'!V11),")")," "))</f>
        <v xml:space="preserve"> </v>
      </c>
      <c r="G11" s="78"/>
    </row>
    <row r="12" spans="1:7" ht="12" customHeight="1" x14ac:dyDescent="0.3">
      <c r="A12" s="288"/>
      <c r="B12" s="290">
        <v>38</v>
      </c>
      <c r="C12" s="76" t="str">
        <f>IF(A12&gt;0,VLOOKUP(A12,seznam!$A$5:$C$132,3),"------")</f>
        <v>------</v>
      </c>
      <c r="D12" s="77" t="str">
        <f>IF('zap_útěcha-B2'!J4&gt;'zap_útěcha-B2'!L4,'zap_útěcha-B2'!B4,IF('zap_útěcha-B2'!J4&lt;'zap_útěcha-B2'!L4,'zap_útěcha-B2'!D4," "))</f>
        <v xml:space="preserve"> </v>
      </c>
      <c r="E12" s="75"/>
      <c r="F12" s="78"/>
      <c r="G12" s="78"/>
    </row>
    <row r="13" spans="1:7" ht="12" customHeight="1" x14ac:dyDescent="0.3">
      <c r="A13" s="289"/>
      <c r="B13" s="290"/>
      <c r="C13" s="93" t="str">
        <f>IF(A12&gt;0,VLOOKUP(A12,seznam!$A$5:$C$132,2),"------")</f>
        <v>------</v>
      </c>
      <c r="D13" s="75" t="str">
        <f>IF('zap_útěcha-B2'!J4&gt;'zap_útěcha-B2'!L4,CONCATENATE('zap_útěcha-B2'!J4,":",'zap_útěcha-B2'!L4,"   (",'zap_útěcha-B2'!E4,";",'zap_útěcha-B2'!F4,";",'zap_útěcha-B2'!G4,";",'zap_útěcha-B2'!H4,";",'zap_útěcha-B2'!I4,")"),IF('zap_útěcha-B2'!J4&lt;'zap_útěcha-B2'!L4,CONCATENATE('zap_útěcha-B2'!L4,":",'zap_útěcha-B2'!J4,"   (",IF('zap_útěcha-B2'!E4="0","-0",-'zap_útěcha-B2'!E4),";",IF('zap_útěcha-B2'!F4="0","-0",-'zap_útěcha-B2'!F4),";",IF('zap_útěcha-B2'!G4="0","-0",-'zap_útěcha-B2'!G4),";",IF('zap_útěcha-B2'!H4="0","-0",IF(LEN('zap_útěcha-B2'!H4)&gt;0,-'zap_útěcha-B2'!H4,'zap_útěcha-B2'!H4)),";",IF(LEN('zap_útěcha-B2'!I4)&gt;0,-'zap_útěcha-B2'!I4,'zap_útěcha-B2'!I4),")")," "))</f>
        <v xml:space="preserve"> </v>
      </c>
      <c r="E13" s="78"/>
      <c r="F13" s="78"/>
      <c r="G13" s="78"/>
    </row>
    <row r="14" spans="1:7" ht="12" customHeight="1" x14ac:dyDescent="0.3">
      <c r="A14" s="288"/>
      <c r="B14" s="290">
        <v>39</v>
      </c>
      <c r="C14" s="74" t="str">
        <f>IF(A14&gt;0,VLOOKUP(A14,seznam!$A$5:$C$132,3),"------")</f>
        <v>------</v>
      </c>
      <c r="D14" s="75"/>
      <c r="E14" s="79" t="str">
        <f>IF('zap_útěcha-B2'!W3&gt;'zap_útěcha-B2'!Y3,'zap_útěcha-B2'!O3,IF('zap_útěcha-B2'!W3&lt;'zap_útěcha-B2'!Y3,'zap_útěcha-B2'!Q3," "))</f>
        <v xml:space="preserve"> </v>
      </c>
      <c r="F14" s="78"/>
      <c r="G14" s="78"/>
    </row>
    <row r="15" spans="1:7" ht="12" customHeight="1" x14ac:dyDescent="0.3">
      <c r="A15" s="289"/>
      <c r="B15" s="290"/>
      <c r="C15" s="92" t="str">
        <f>IF(A14&gt;0,VLOOKUP(A14,seznam!$A$5:$C$132,2),"------")</f>
        <v>------</v>
      </c>
      <c r="D15" s="75"/>
      <c r="E15" s="78" t="str">
        <f>IF('zap_útěcha-B2'!W3&gt;'zap_útěcha-B2'!Y3,CONCATENATE('zap_útěcha-B2'!W3,":",'zap_útěcha-B2'!Y3,"   (",'zap_útěcha-B2'!R3,";",'zap_útěcha-B2'!S3,";",'zap_útěcha-B2'!T3,";",'zap_útěcha-B2'!U3,";",'zap_útěcha-B2'!V3,")"),IF('zap_útěcha-B2'!W3&lt;'zap_útěcha-B2'!Y3,CONCATENATE('zap_útěcha-B2'!Y3,":",'zap_útěcha-B2'!W3,"   (",IF('zap_útěcha-B2'!R3="0","-0",-'zap_útěcha-B2'!R3),";",IF('zap_útěcha-B2'!S3="0","-0",-'zap_útěcha-B2'!S3),";",IF('zap_útěcha-B2'!T3="0","-0",-'zap_útěcha-B2'!T3),";",IF('zap_útěcha-B2'!U3="0","-0",IF(LEN('zap_útěcha-B2'!U3)&gt;0,-'zap_útěcha-B2'!U3,'zap_útěcha-B2'!U3)),";",IF(LEN('zap_útěcha-B2'!V3)&gt;0,-'zap_útěcha-B2'!V3,'zap_útěcha-B2'!V3),")")," "))</f>
        <v xml:space="preserve"> </v>
      </c>
      <c r="F15" s="75"/>
      <c r="G15" s="78"/>
    </row>
    <row r="16" spans="1:7" ht="12" customHeight="1" x14ac:dyDescent="0.3">
      <c r="A16" s="288"/>
      <c r="B16" s="290">
        <v>40</v>
      </c>
      <c r="C16" s="76" t="str">
        <f>IF(A16&gt;0,VLOOKUP(A16,seznam!$A$5:$C$132,3),"------")</f>
        <v>------</v>
      </c>
      <c r="D16" s="77" t="str">
        <f>IF('zap_útěcha-B2'!J5&gt;'zap_útěcha-B2'!L5,'zap_útěcha-B2'!B5,IF('zap_útěcha-B2'!J5&lt;'zap_útěcha-B2'!L5,'zap_útěcha-B2'!D5," "))</f>
        <v xml:space="preserve"> </v>
      </c>
      <c r="E16" s="78"/>
      <c r="F16" s="75"/>
      <c r="G16" s="78"/>
    </row>
    <row r="17" spans="1:7" ht="12" customHeight="1" x14ac:dyDescent="0.3">
      <c r="A17" s="289"/>
      <c r="B17" s="290"/>
      <c r="C17" s="93" t="str">
        <f>IF(A16&gt;0,VLOOKUP(A16,seznam!$A$5:$C$132,2),"------")</f>
        <v>------</v>
      </c>
      <c r="D17" s="75" t="str">
        <f>IF('zap_útěcha-B2'!J5&gt;'zap_útěcha-B2'!L5,CONCATENATE('zap_útěcha-B2'!J5,":",'zap_útěcha-B2'!L5,"   (",'zap_útěcha-B2'!E5,";",'zap_útěcha-B2'!F5,";",'zap_útěcha-B2'!G5,";",'zap_útěcha-B2'!H5,";",'zap_útěcha-B2'!I5,")"),IF('zap_útěcha-B2'!J5&lt;'zap_útěcha-B2'!L5,CONCATENATE('zap_útěcha-B2'!L5,":",'zap_útěcha-B2'!J5,"   (",IF('zap_útěcha-B2'!E5="0","-0",-'zap_útěcha-B2'!E5),";",IF('zap_útěcha-B2'!F5="0","-0",-'zap_útěcha-B2'!F5),";",IF('zap_útěcha-B2'!G5="0","-0",-'zap_útěcha-B2'!G5),";",IF('zap_útěcha-B2'!H5="0","-0",IF(LEN('zap_útěcha-B2'!H5)&gt;0,-'zap_útěcha-B2'!H5,'zap_útěcha-B2'!H5)),";",IF(LEN('zap_útěcha-B2'!I5)&gt;0,-'zap_útěcha-B2'!I5,'zap_útěcha-B2'!I5),")")," "))</f>
        <v xml:space="preserve"> </v>
      </c>
      <c r="E17" s="75"/>
      <c r="F17" s="75"/>
      <c r="G17" s="78"/>
    </row>
    <row r="18" spans="1:7" ht="12" customHeight="1" x14ac:dyDescent="0.3">
      <c r="A18" s="288"/>
      <c r="B18" s="290">
        <v>41</v>
      </c>
      <c r="C18" s="74" t="str">
        <f>IF(A18&gt;0,VLOOKUP(A18,seznam!$A$5:$C$132,3),"------")</f>
        <v>------</v>
      </c>
      <c r="D18" s="75"/>
      <c r="E18" s="75"/>
      <c r="F18" s="75"/>
      <c r="G18" s="79" t="str">
        <f>IF('zap_útěcha-B2'!W16&gt;'zap_útěcha-B2'!Y16,'zap_útěcha-B2'!O16,IF('zap_útěcha-B2'!W16&lt;'zap_útěcha-B2'!Y16,'zap_útěcha-B2'!Q16," "))</f>
        <v xml:space="preserve"> </v>
      </c>
    </row>
    <row r="19" spans="1:7" ht="12" customHeight="1" x14ac:dyDescent="0.3">
      <c r="A19" s="289"/>
      <c r="B19" s="290"/>
      <c r="C19" s="92" t="str">
        <f>IF(A18&gt;0,VLOOKUP(A18,seznam!$A$5:$C$132,2),"------")</f>
        <v>------</v>
      </c>
      <c r="D19" s="75"/>
      <c r="E19" s="75"/>
      <c r="F19" s="75"/>
      <c r="G19" s="80" t="str">
        <f>IF('zap_útěcha-B2'!W16&gt;'zap_útěcha-B2'!Y16,CONCATENATE('zap_útěcha-B2'!W16,":",'zap_útěcha-B2'!Y16,"   (",'zap_útěcha-B2'!R16,";",'zap_útěcha-B2'!S16,";",'zap_útěcha-B2'!T16,";",'zap_útěcha-B2'!U16,";",'zap_útěcha-B2'!V16,")"),IF('zap_útěcha-B2'!W16&lt;'zap_útěcha-B2'!Y16,CONCATENATE('zap_útěcha-B2'!Y16,":",'zap_útěcha-B2'!W16,"   (",IF('zap_útěcha-B2'!R16="0","-0",-'zap_útěcha-B2'!R16),";",IF('zap_útěcha-B2'!S16="0","-0",-'zap_útěcha-B2'!S16),";",IF('zap_útěcha-B2'!T16="0","-0",-'zap_útěcha-B2'!T16),";",IF('zap_útěcha-B2'!U16="0","-0",IF(LEN('zap_útěcha-B2'!U16)&gt;0,-'zap_útěcha-B2'!U16,'zap_útěcha-B2'!U16)),";",IF(LEN('zap_útěcha-B2'!V16)&gt;0,-'zap_útěcha-B2'!V16,'zap_útěcha-B2'!V16),")")," "))</f>
        <v xml:space="preserve"> </v>
      </c>
    </row>
    <row r="20" spans="1:7" ht="12" customHeight="1" x14ac:dyDescent="0.3">
      <c r="A20" s="288"/>
      <c r="B20" s="290">
        <v>42</v>
      </c>
      <c r="C20" s="76" t="str">
        <f>IF(A20&gt;0,VLOOKUP(A20,seznam!$A$5:$C$132,3),"------")</f>
        <v>------</v>
      </c>
      <c r="D20" s="77" t="str">
        <f>IF('zap_útěcha-B2'!J6&gt;'zap_útěcha-B2'!L6,'zap_útěcha-B2'!B6,IF('zap_útěcha-B2'!J6&lt;'zap_útěcha-B2'!L6,'zap_útěcha-B2'!D6," "))</f>
        <v xml:space="preserve"> </v>
      </c>
      <c r="E20" s="75"/>
      <c r="F20" s="75"/>
      <c r="G20" s="81"/>
    </row>
    <row r="21" spans="1:7" ht="12" customHeight="1" x14ac:dyDescent="0.3">
      <c r="A21" s="289"/>
      <c r="B21" s="290"/>
      <c r="C21" s="93" t="str">
        <f>IF(A20&gt;0,VLOOKUP(A20,seznam!$A$5:$C$132,2),"------")</f>
        <v>------</v>
      </c>
      <c r="D21" s="75" t="str">
        <f>IF('zap_útěcha-B2'!J6&gt;'zap_útěcha-B2'!L6,CONCATENATE('zap_útěcha-B2'!J6,":",'zap_útěcha-B2'!L6,"   (",'zap_útěcha-B2'!E6,";",'zap_útěcha-B2'!F6,";",'zap_útěcha-B2'!G6,";",'zap_útěcha-B2'!H6,";",'zap_útěcha-B2'!I6,")"),IF('zap_útěcha-B2'!J6&lt;'zap_útěcha-B2'!L6,CONCATENATE('zap_útěcha-B2'!L6,":",'zap_útěcha-B2'!J6,"   (",IF('zap_útěcha-B2'!E6="0","-0",-'zap_útěcha-B2'!E6),";",IF('zap_útěcha-B2'!F6="0","-0",-'zap_útěcha-B2'!F6),";",IF('zap_útěcha-B2'!G6="0","-0",-'zap_útěcha-B2'!G6),";",IF('zap_útěcha-B2'!H6="0","-0",IF(LEN('zap_útěcha-B2'!H6)&gt;0,-'zap_útěcha-B2'!H6,'zap_útěcha-B2'!H6)),";",IF(LEN('zap_útěcha-B2'!I6)&gt;0,-'zap_útěcha-B2'!I6,'zap_útěcha-B2'!I6),")")," "))</f>
        <v xml:space="preserve"> </v>
      </c>
      <c r="E21" s="78"/>
      <c r="F21" s="75"/>
      <c r="G21" s="81"/>
    </row>
    <row r="22" spans="1:7" ht="12" customHeight="1" x14ac:dyDescent="0.3">
      <c r="A22" s="288"/>
      <c r="B22" s="290">
        <v>43</v>
      </c>
      <c r="C22" s="74" t="str">
        <f>IF(A22&gt;0,VLOOKUP(A22,seznam!$A$5:$C$132,3),"------")</f>
        <v>------</v>
      </c>
      <c r="D22" s="75"/>
      <c r="E22" s="79" t="str">
        <f>IF('zap_útěcha-B2'!W4&gt;'zap_útěcha-B2'!Y4,'zap_útěcha-B2'!O4,IF('zap_útěcha-B2'!W4&lt;'zap_útěcha-B2'!Y4,'zap_útěcha-B2'!Q4," "))</f>
        <v xml:space="preserve"> </v>
      </c>
      <c r="F22" s="75"/>
      <c r="G22" s="81"/>
    </row>
    <row r="23" spans="1:7" ht="12" customHeight="1" x14ac:dyDescent="0.3">
      <c r="A23" s="289"/>
      <c r="B23" s="290"/>
      <c r="C23" s="92" t="str">
        <f>IF(A22&gt;0,VLOOKUP(A22,seznam!$A$5:$C$132,2),"------")</f>
        <v>------</v>
      </c>
      <c r="D23" s="75"/>
      <c r="E23" s="78" t="str">
        <f>IF('zap_útěcha-B2'!W4&gt;'zap_útěcha-B2'!Y4,CONCATENATE('zap_útěcha-B2'!W4,":",'zap_útěcha-B2'!Y4,"   (",'zap_útěcha-B2'!R4,";",'zap_útěcha-B2'!S4,";",'zap_útěcha-B2'!T4,";",'zap_útěcha-B2'!U4,";",'zap_útěcha-B2'!V4,")"),IF('zap_útěcha-B2'!W4&lt;'zap_útěcha-B2'!Y4,CONCATENATE('zap_útěcha-B2'!Y4,":",'zap_útěcha-B2'!W4,"   (",IF('zap_útěcha-B2'!R4="0","-0",-'zap_útěcha-B2'!R4),";",IF('zap_útěcha-B2'!S4="0","-0",-'zap_útěcha-B2'!S4),";",IF('zap_útěcha-B2'!T4="0","-0",-'zap_útěcha-B2'!T4),";",IF('zap_útěcha-B2'!U4="0","-0",IF(LEN('zap_útěcha-B2'!U4)&gt;0,-'zap_útěcha-B2'!U4,'zap_útěcha-B2'!U4)),";",IF(LEN('zap_útěcha-B2'!V4)&gt;0,-'zap_útěcha-B2'!V4,'zap_útěcha-B2'!V4),")")," "))</f>
        <v xml:space="preserve"> </v>
      </c>
      <c r="F23" s="78"/>
      <c r="G23" s="81"/>
    </row>
    <row r="24" spans="1:7" ht="12" customHeight="1" x14ac:dyDescent="0.3">
      <c r="A24" s="288"/>
      <c r="B24" s="290">
        <v>44</v>
      </c>
      <c r="C24" s="76" t="str">
        <f>IF(A24&gt;0,VLOOKUP(A24,seznam!$A$5:$C$132,3),"------")</f>
        <v>------</v>
      </c>
      <c r="D24" s="77" t="str">
        <f>IF('zap_útěcha-B2'!J7&gt;'zap_útěcha-B2'!L7,'zap_útěcha-B2'!B7,IF('zap_útěcha-B2'!J7&lt;'zap_útěcha-B2'!L7,'zap_útěcha-B2'!D7," "))</f>
        <v xml:space="preserve"> </v>
      </c>
      <c r="E24" s="78"/>
      <c r="F24" s="78"/>
      <c r="G24" s="81"/>
    </row>
    <row r="25" spans="1:7" ht="12" customHeight="1" x14ac:dyDescent="0.3">
      <c r="A25" s="289"/>
      <c r="B25" s="290"/>
      <c r="C25" s="93" t="str">
        <f>IF(A24&gt;0,VLOOKUP(A24,seznam!$A$5:$C$132,2),"------")</f>
        <v>------</v>
      </c>
      <c r="D25" s="75" t="str">
        <f>IF('zap_útěcha-B2'!J7&gt;'zap_útěcha-B2'!L7,CONCATENATE('zap_útěcha-B2'!J7,":",'zap_útěcha-B2'!L7,"   (",'zap_útěcha-B2'!E7,";",'zap_útěcha-B2'!F7,";",'zap_útěcha-B2'!G7,";",'zap_útěcha-B2'!H7,";",'zap_útěcha-B2'!I7,")"),IF('zap_útěcha-B2'!J7&lt;'zap_útěcha-B2'!L7,CONCATENATE('zap_útěcha-B2'!L7,":",'zap_útěcha-B2'!J7,"   (",IF('zap_útěcha-B2'!E7="0","-0",-'zap_útěcha-B2'!E7),";",IF('zap_útěcha-B2'!F7="0","-0",-'zap_útěcha-B2'!F7),";",IF('zap_útěcha-B2'!G7="0","-0",-'zap_útěcha-B2'!G7),";",IF('zap_útěcha-B2'!H7="0","-0",IF(LEN('zap_útěcha-B2'!H7)&gt;0,-'zap_útěcha-B2'!H7,'zap_útěcha-B2'!H7)),";",IF(LEN('zap_útěcha-B2'!I7)&gt;0,-'zap_útěcha-B2'!I7,'zap_útěcha-B2'!I7),")")," "))</f>
        <v xml:space="preserve"> </v>
      </c>
      <c r="E25" s="75"/>
      <c r="F25" s="78"/>
      <c r="G25" s="81"/>
    </row>
    <row r="26" spans="1:7" ht="12" customHeight="1" x14ac:dyDescent="0.3">
      <c r="A26" s="288"/>
      <c r="B26" s="290">
        <v>45</v>
      </c>
      <c r="C26" s="74" t="str">
        <f>IF(A26&gt;0,VLOOKUP(A26,seznam!$A$5:$C$132,3),"------")</f>
        <v>------</v>
      </c>
      <c r="D26" s="75"/>
      <c r="E26" s="75"/>
      <c r="F26" s="79" t="str">
        <f>IF('zap_útěcha-B2'!W12&gt;'zap_útěcha-B2'!Y12,'zap_útěcha-B2'!O12,IF('zap_útěcha-B2'!W12&lt;'zap_útěcha-B2'!Y12,'zap_útěcha-B2'!Q12," "))</f>
        <v xml:space="preserve"> </v>
      </c>
      <c r="G26" s="81"/>
    </row>
    <row r="27" spans="1:7" ht="12" customHeight="1" x14ac:dyDescent="0.3">
      <c r="A27" s="289"/>
      <c r="B27" s="290"/>
      <c r="C27" s="92" t="str">
        <f>IF(A26&gt;0,VLOOKUP(A26,seznam!$A$5:$C$132,2),"------")</f>
        <v>------</v>
      </c>
      <c r="D27" s="75"/>
      <c r="E27" s="75"/>
      <c r="F27" s="78" t="str">
        <f>IF('zap_útěcha-B2'!W12&gt;'zap_útěcha-B2'!Y12,CONCATENATE('zap_útěcha-B2'!W12,":",'zap_útěcha-B2'!Y12,"   (",'zap_útěcha-B2'!R12,";",'zap_útěcha-B2'!S12,";",'zap_útěcha-B2'!T12,";",'zap_útěcha-B2'!U12,";",'zap_útěcha-B2'!V12,")"),IF('zap_útěcha-B2'!W12&lt;'zap_útěcha-B2'!Y12,CONCATENATE('zap_útěcha-B2'!Y12,":",'zap_útěcha-B2'!W12,"   (",IF('zap_útěcha-B2'!R12="0","-0",-'zap_útěcha-B2'!R12),";",IF('zap_útěcha-B2'!S12="0","-0",-'zap_útěcha-B2'!S12),";",IF('zap_útěcha-B2'!T12="0","-0",-'zap_útěcha-B2'!T12),";",IF('zap_útěcha-B2'!U12="0","-0",IF(LEN('zap_útěcha-B2'!U12)&gt;0,-'zap_útěcha-B2'!U12,'zap_útěcha-B2'!U12)),";",IF(LEN('zap_útěcha-B2'!V12)&gt;0,-'zap_útěcha-B2'!V12,'zap_útěcha-B2'!V12),")")," "))</f>
        <v xml:space="preserve"> </v>
      </c>
      <c r="G27" s="82"/>
    </row>
    <row r="28" spans="1:7" ht="12" customHeight="1" x14ac:dyDescent="0.3">
      <c r="A28" s="288"/>
      <c r="B28" s="290">
        <v>46</v>
      </c>
      <c r="C28" s="76" t="str">
        <f>IF(A28&gt;0,VLOOKUP(A28,seznam!$A$5:$C$132,3),"------")</f>
        <v>------</v>
      </c>
      <c r="D28" s="77" t="str">
        <f>IF('zap_útěcha-B2'!J8&gt;'zap_útěcha-B2'!L8,'zap_útěcha-B2'!B8,IF('zap_útěcha-B2'!J8&lt;'zap_útěcha-B2'!L8,'zap_útěcha-B2'!D8," "))</f>
        <v xml:space="preserve"> </v>
      </c>
      <c r="E28" s="75"/>
      <c r="F28" s="78"/>
      <c r="G28" s="82"/>
    </row>
    <row r="29" spans="1:7" ht="12" customHeight="1" x14ac:dyDescent="0.3">
      <c r="A29" s="289"/>
      <c r="B29" s="290"/>
      <c r="C29" s="93" t="str">
        <f>IF(A28&gt;0,VLOOKUP(A28,seznam!$A$5:$C$132,2),"------")</f>
        <v>------</v>
      </c>
      <c r="D29" s="75" t="str">
        <f>IF('zap_útěcha-B2'!J8&gt;'zap_útěcha-B2'!L8,CONCATENATE('zap_útěcha-B2'!J8,":",'zap_útěcha-B2'!L8,"   (",'zap_útěcha-B2'!E8,";",'zap_útěcha-B2'!F8,";",'zap_útěcha-B2'!G8,";",'zap_útěcha-B2'!H8,";",'zap_útěcha-B2'!I8,")"),IF('zap_útěcha-B2'!J8&lt;'zap_útěcha-B2'!L8,CONCATENATE('zap_útěcha-B2'!L8,":",'zap_útěcha-B2'!J8,"   (",IF('zap_útěcha-B2'!E8="0","-0",-'zap_útěcha-B2'!E8),";",IF('zap_útěcha-B2'!F8="0","-0",-'zap_útěcha-B2'!F8),";",IF('zap_útěcha-B2'!G8="0","-0",-'zap_útěcha-B2'!G8),";",IF('zap_útěcha-B2'!H8="0","-0",IF(LEN('zap_útěcha-B2'!H8)&gt;0,-'zap_útěcha-B2'!H8,'zap_útěcha-B2'!H8)),";",IF(LEN('zap_útěcha-B2'!I8)&gt;0,-'zap_útěcha-B2'!I8,'zap_útěcha-B2'!I8),")")," "))</f>
        <v xml:space="preserve"> </v>
      </c>
      <c r="E29" s="78"/>
      <c r="F29" s="78"/>
      <c r="G29" s="82"/>
    </row>
    <row r="30" spans="1:7" ht="12" customHeight="1" x14ac:dyDescent="0.3">
      <c r="A30" s="288"/>
      <c r="B30" s="290">
        <v>47</v>
      </c>
      <c r="C30" s="74" t="str">
        <f>IF(A30&gt;0,VLOOKUP(A30,seznam!$A$5:$C$132,3),"------")</f>
        <v>------</v>
      </c>
      <c r="D30" s="75"/>
      <c r="E30" s="79" t="str">
        <f>IF('zap_útěcha-B2'!W5&gt;'zap_útěcha-B2'!Y5,'zap_útěcha-B2'!O5,IF('zap_útěcha-B2'!W5&lt;'zap_útěcha-B2'!Y5,'zap_útěcha-B2'!Q5," "))</f>
        <v xml:space="preserve"> </v>
      </c>
      <c r="F30" s="78"/>
      <c r="G30" s="82"/>
    </row>
    <row r="31" spans="1:7" ht="12" customHeight="1" x14ac:dyDescent="0.3">
      <c r="A31" s="289"/>
      <c r="B31" s="290"/>
      <c r="C31" s="92" t="str">
        <f>IF(A30&gt;0,VLOOKUP(A30,seznam!$A$5:$C$132,2),"------")</f>
        <v>------</v>
      </c>
      <c r="D31" s="75"/>
      <c r="E31" s="78" t="str">
        <f>IF('zap_útěcha-B2'!W5&gt;'zap_útěcha-B2'!Y5,CONCATENATE('zap_útěcha-B2'!W5,":",'zap_útěcha-B2'!Y5,"   (",'zap_útěcha-B2'!R5,";",'zap_útěcha-B2'!S5,";",'zap_útěcha-B2'!T5,";",'zap_útěcha-B2'!U5,";",'zap_útěcha-B2'!V5,")"),IF('zap_útěcha-B2'!W5&lt;'zap_útěcha-B2'!Y5,CONCATENATE('zap_útěcha-B2'!Y5,":",'zap_útěcha-B2'!W5,"   (",IF('zap_útěcha-B2'!R5="0","-0",-'zap_útěcha-B2'!R5),";",IF('zap_útěcha-B2'!S5="0","-0",-'zap_útěcha-B2'!S5),";",IF('zap_útěcha-B2'!T5="0","-0",-'zap_útěcha-B2'!T5),";",IF('zap_útěcha-B2'!U5="0","-0",IF(LEN('zap_útěcha-B2'!U5)&gt;0,-'zap_útěcha-B2'!U5,'zap_útěcha-B2'!U5)),";",IF(LEN('zap_útěcha-B2'!V5)&gt;0,-'zap_útěcha-B2'!V5,'zap_útěcha-B2'!V5),")")," "))</f>
        <v xml:space="preserve"> </v>
      </c>
      <c r="F31" s="75"/>
      <c r="G31" s="82"/>
    </row>
    <row r="32" spans="1:7" ht="12" customHeight="1" x14ac:dyDescent="0.3">
      <c r="A32" s="288"/>
      <c r="B32" s="290">
        <v>48</v>
      </c>
      <c r="C32" s="76" t="str">
        <f>IF(A32&gt;0,VLOOKUP(A32,seznam!$A$5:$C$132,3),"------")</f>
        <v>------</v>
      </c>
      <c r="D32" s="77" t="str">
        <f>IF('zap_útěcha-B2'!J9&gt;'zap_útěcha-B2'!L9,'zap_útěcha-B2'!B9,IF('zap_útěcha-B2'!J9&lt;'zap_útěcha-B2'!L9,'zap_útěcha-B2'!D9," "))</f>
        <v xml:space="preserve"> </v>
      </c>
      <c r="E32" s="78"/>
      <c r="F32" s="75"/>
      <c r="G32" s="82"/>
    </row>
    <row r="33" spans="1:7" ht="12" customHeight="1" x14ac:dyDescent="0.3">
      <c r="A33" s="289"/>
      <c r="B33" s="290"/>
      <c r="C33" s="93" t="str">
        <f>IF(A32&gt;0,VLOOKUP(A32,seznam!$A$5:$C$132,2),"------")</f>
        <v>------</v>
      </c>
      <c r="D33" s="75" t="str">
        <f>IF('zap_útěcha-B2'!J9&gt;'zap_útěcha-B2'!L9,CONCATENATE('zap_útěcha-B2'!J9,":",'zap_útěcha-B2'!L9,"   (",'zap_útěcha-B2'!E9,";",'zap_útěcha-B2'!F9,";",'zap_útěcha-B2'!G9,";",'zap_útěcha-B2'!H9,";",'zap_útěcha-B2'!I9,")"),IF('zap_útěcha-B2'!J9&lt;'zap_útěcha-B2'!L9,CONCATENATE('zap_útěcha-B2'!L9,":",'zap_útěcha-B2'!J9,"   (",IF('zap_útěcha-B2'!E9="0","-0",-'zap_útěcha-B2'!E9),";",IF('zap_útěcha-B2'!F9="0","-0",-'zap_útěcha-B2'!F9),";",IF('zap_útěcha-B2'!G9="0","-0",-'zap_útěcha-B2'!G9),";",IF('zap_útěcha-B2'!H9="0","-0",IF(LEN('zap_útěcha-B2'!H9)&gt;0,-'zap_útěcha-B2'!H9,'zap_útěcha-B2'!H9)),";",IF(LEN('zap_útěcha-B2'!I9)&gt;0,-'zap_útěcha-B2'!I9,'zap_útěcha-B2'!I9),")")," "))</f>
        <v xml:space="preserve"> </v>
      </c>
      <c r="E33" s="75"/>
      <c r="F33" s="75"/>
      <c r="G33" s="82"/>
    </row>
    <row r="34" spans="1:7" ht="12" customHeight="1" x14ac:dyDescent="0.3">
      <c r="A34" s="288"/>
      <c r="B34" s="290">
        <v>49</v>
      </c>
      <c r="C34" s="74" t="str">
        <f>IF(A34&gt;0,VLOOKUP(A34,seznam!$A$5:$C$132,3),"------")</f>
        <v>------</v>
      </c>
      <c r="D34" s="75"/>
      <c r="E34" s="75"/>
      <c r="F34" s="75"/>
      <c r="G34" s="83" t="str">
        <f>IF('zap_útěcha-B2'!W19&gt;'zap_útěcha-B2'!Y19,'zap_útěcha-B2'!O19,IF('zap_útěcha-B2'!W19&lt;'zap_útěcha-B2'!Y19,'zap_útěcha-B2'!Q19," "))</f>
        <v xml:space="preserve"> </v>
      </c>
    </row>
    <row r="35" spans="1:7" ht="12" customHeight="1" x14ac:dyDescent="0.3">
      <c r="A35" s="289"/>
      <c r="B35" s="290"/>
      <c r="C35" s="92" t="str">
        <f>IF(A34&gt;0,VLOOKUP(A34,seznam!$A$5:$C$132,2),"------")</f>
        <v>------</v>
      </c>
      <c r="D35" s="75"/>
      <c r="E35" s="75"/>
      <c r="F35" s="75"/>
      <c r="G35" s="82" t="str">
        <f>IF('zap_útěcha-B2'!W19&gt;'zap_útěcha-B2'!Y19,CONCATENATE('zap_útěcha-B2'!W19,":",'zap_útěcha-B2'!Y19,"   (",'zap_útěcha-B2'!R19,";",'zap_útěcha-B2'!S19,";",'zap_útěcha-B2'!T19,";",'zap_útěcha-B2'!U19,";",'zap_útěcha-B2'!V19,")"),IF('zap_útěcha-B2'!W19&lt;'zap_útěcha-B2'!Y19,CONCATENATE('zap_útěcha-B2'!Y19,":",'zap_útěcha-B2'!W19,"   (",IF('zap_útěcha-B2'!R19="0","-0",-'zap_útěcha-B2'!R19),";",IF('zap_útěcha-B2'!S19="0","-0",-'zap_útěcha-B2'!S19),";",IF('zap_útěcha-B2'!T19="0","-0",-'zap_útěcha-B2'!T19),";",IF('zap_útěcha-B2'!U19="0","-0",IF(LEN('zap_útěcha-B2'!U19)&gt;0,-'zap_útěcha-B2'!U19,'zap_útěcha-B2'!U19)),";",IF(LEN('zap_útěcha-B2'!V19)&gt;0,-'zap_útěcha-B2'!V19,'zap_útěcha-B2'!V19),")")," "))</f>
        <v xml:space="preserve"> </v>
      </c>
    </row>
    <row r="36" spans="1:7" ht="12" customHeight="1" x14ac:dyDescent="0.3">
      <c r="A36" s="288"/>
      <c r="B36" s="290">
        <v>50</v>
      </c>
      <c r="C36" s="76" t="str">
        <f>IF(A36&gt;0,VLOOKUP(A36,seznam!$A$5:$C$132,3),"------")</f>
        <v>------</v>
      </c>
      <c r="D36" s="77" t="str">
        <f>IF('zap_útěcha-B2'!J10&gt;'zap_útěcha-B2'!L10,'zap_útěcha-B2'!B10,IF('zap_útěcha-B2'!J10&lt;'zap_útěcha-B2'!L10,'zap_útěcha-B2'!D10," "))</f>
        <v xml:space="preserve"> </v>
      </c>
      <c r="E36" s="75"/>
      <c r="F36" s="75"/>
      <c r="G36" s="82"/>
    </row>
    <row r="37" spans="1:7" ht="12" customHeight="1" x14ac:dyDescent="0.3">
      <c r="A37" s="289"/>
      <c r="B37" s="290"/>
      <c r="C37" s="93" t="str">
        <f>IF(A36&gt;0,VLOOKUP(A36,seznam!$A$5:$C$132,2),"------")</f>
        <v>------</v>
      </c>
      <c r="D37" s="75" t="str">
        <f>IF('zap_útěcha-B2'!J10&gt;'zap_útěcha-B2'!L10,CONCATENATE('zap_útěcha-B2'!J10,":",'zap_útěcha-B2'!L10,"   (",'zap_útěcha-B2'!E10,";",'zap_útěcha-B2'!F10,";",'zap_útěcha-B2'!G10,";",'zap_útěcha-B2'!H10,";",'zap_útěcha-B2'!I10,")"),IF('zap_útěcha-B2'!J10&lt;'zap_útěcha-B2'!L10,CONCATENATE('zap_útěcha-B2'!L10,":",'zap_útěcha-B2'!J10,"   (",IF('zap_útěcha-B2'!E10="0","-0",-'zap_útěcha-B2'!E10),";",IF('zap_útěcha-B2'!F10="0","-0",-'zap_útěcha-B2'!F10),";",IF('zap_útěcha-B2'!G10="0","-0",-'zap_útěcha-B2'!G10),";",IF('zap_útěcha-B2'!H10="0","-0",IF(LEN('zap_útěcha-B2'!H10)&gt;0,-'zap_útěcha-B2'!H10,'zap_útěcha-B2'!H10)),";",IF(LEN('zap_útěcha-B2'!I10)&gt;0,-'zap_útěcha-B2'!I10,'zap_útěcha-B2'!I10),")")," "))</f>
        <v xml:space="preserve"> </v>
      </c>
      <c r="E37" s="78"/>
      <c r="F37" s="75"/>
      <c r="G37" s="82"/>
    </row>
    <row r="38" spans="1:7" ht="12" customHeight="1" x14ac:dyDescent="0.3">
      <c r="A38" s="288"/>
      <c r="B38" s="290">
        <v>51</v>
      </c>
      <c r="C38" s="74" t="str">
        <f>IF(A38&gt;0,VLOOKUP(A38,seznam!$A$5:$C$132,3),"------")</f>
        <v>------</v>
      </c>
      <c r="D38" s="75"/>
      <c r="E38" s="79" t="str">
        <f>IF('zap_útěcha-B2'!W6&gt;'zap_útěcha-B2'!Y6,'zap_útěcha-B2'!O6,IF('zap_útěcha-B2'!W6&lt;'zap_útěcha-B2'!Y6,'zap_útěcha-B2'!Q6," "))</f>
        <v xml:space="preserve"> </v>
      </c>
      <c r="F38" s="75"/>
      <c r="G38" s="82"/>
    </row>
    <row r="39" spans="1:7" ht="12" customHeight="1" x14ac:dyDescent="0.3">
      <c r="A39" s="289"/>
      <c r="B39" s="290"/>
      <c r="C39" s="92" t="str">
        <f>IF(A38&gt;0,VLOOKUP(A38,seznam!$A$5:$C$132,2),"------")</f>
        <v>------</v>
      </c>
      <c r="D39" s="75"/>
      <c r="E39" s="78" t="str">
        <f>IF('zap_útěcha-B2'!W6&gt;'zap_útěcha-B2'!Y6,CONCATENATE('zap_útěcha-B2'!W6,":",'zap_útěcha-B2'!Y6,"   (",'zap_útěcha-B2'!R6,";",'zap_útěcha-B2'!S6,";",'zap_útěcha-B2'!T6,";",'zap_útěcha-B2'!U6,";",'zap_útěcha-B2'!V6,")"),IF('zap_útěcha-B2'!W6&lt;'zap_útěcha-B2'!Y6,CONCATENATE('zap_útěcha-B2'!Y6,":",'zap_útěcha-B2'!W6,"   (",IF('zap_útěcha-B2'!R6="0","-0",-'zap_útěcha-B2'!R6),";",IF('zap_útěcha-B2'!S6="0","-0",-'zap_útěcha-B2'!S6),";",IF('zap_útěcha-B2'!T6="0","-0",-'zap_útěcha-B2'!T6),";",IF('zap_útěcha-B2'!U6="0","-0",IF(LEN('zap_útěcha-B2'!U6)&gt;0,-'zap_útěcha-B2'!U6,'zap_útěcha-B2'!U6)),";",IF(LEN('zap_útěcha-B2'!V6)&gt;0,-'zap_útěcha-B2'!V6,'zap_útěcha-B2'!V6),")")," "))</f>
        <v xml:space="preserve"> </v>
      </c>
      <c r="F39" s="78"/>
      <c r="G39" s="82"/>
    </row>
    <row r="40" spans="1:7" ht="12" customHeight="1" x14ac:dyDescent="0.3">
      <c r="A40" s="288"/>
      <c r="B40" s="290">
        <v>52</v>
      </c>
      <c r="C40" s="76" t="str">
        <f>IF(A40&gt;0,VLOOKUP(A40,seznam!$A$5:$C$132,3),"------")</f>
        <v>------</v>
      </c>
      <c r="D40" s="77" t="str">
        <f>IF('zap_útěcha-B2'!J11&gt;'zap_útěcha-B2'!L11,'zap_útěcha-B2'!B11,IF('zap_útěcha-B2'!J11&lt;'zap_útěcha-B2'!L11,'zap_útěcha-B2'!D11," "))</f>
        <v xml:space="preserve"> </v>
      </c>
      <c r="E40" s="78"/>
      <c r="F40" s="78"/>
      <c r="G40" s="82"/>
    </row>
    <row r="41" spans="1:7" ht="12" customHeight="1" x14ac:dyDescent="0.3">
      <c r="A41" s="289"/>
      <c r="B41" s="290"/>
      <c r="C41" s="93" t="str">
        <f>IF(A40&gt;0,VLOOKUP(A40,seznam!$A$5:$C$132,2),"------")</f>
        <v>------</v>
      </c>
      <c r="D41" s="75" t="str">
        <f>IF('zap_útěcha-B2'!J11&gt;'zap_útěcha-B2'!L11,CONCATENATE('zap_útěcha-B2'!J11,":",'zap_útěcha-B2'!L11,"   (",'zap_útěcha-B2'!E11,";",'zap_útěcha-B2'!F11,";",'zap_útěcha-B2'!G11,";",'zap_útěcha-B2'!H11,";",'zap_útěcha-B2'!I11,")"),IF('zap_útěcha-B2'!J11&lt;'zap_útěcha-B2'!L11,CONCATENATE('zap_útěcha-B2'!L11,":",'zap_útěcha-B2'!J11,"   (",IF('zap_útěcha-B2'!E11="0","-0",-'zap_útěcha-B2'!E11),";",IF('zap_útěcha-B2'!F11="0","-0",-'zap_útěcha-B2'!F11),";",IF('zap_útěcha-B2'!G11="0","-0",-'zap_útěcha-B2'!G11),";",IF('zap_útěcha-B2'!H11="0","-0",IF(LEN('zap_útěcha-B2'!H11)&gt;0,-'zap_útěcha-B2'!H11,'zap_útěcha-B2'!H11)),";",IF(LEN('zap_útěcha-B2'!I11)&gt;0,-'zap_útěcha-B2'!I11,'zap_útěcha-B2'!I11),")")," "))</f>
        <v xml:space="preserve"> </v>
      </c>
      <c r="E41" s="75"/>
      <c r="F41" s="78"/>
      <c r="G41" s="82"/>
    </row>
    <row r="42" spans="1:7" ht="12" customHeight="1" x14ac:dyDescent="0.3">
      <c r="A42" s="288"/>
      <c r="B42" s="290">
        <v>53</v>
      </c>
      <c r="C42" s="74" t="str">
        <f>IF(A42&gt;0,VLOOKUP(A42,seznam!$A$5:$C$132,3),"------")</f>
        <v>------</v>
      </c>
      <c r="D42" s="75"/>
      <c r="E42" s="75"/>
      <c r="F42" s="79" t="str">
        <f>IF('zap_útěcha-B2'!W13&gt;'zap_útěcha-B2'!Y13,'zap_útěcha-B2'!O13,IF('zap_útěcha-B2'!W13&lt;'zap_útěcha-B2'!Y13,'zap_útěcha-B2'!Q13," "))</f>
        <v xml:space="preserve"> </v>
      </c>
      <c r="G42" s="82"/>
    </row>
    <row r="43" spans="1:7" ht="12" customHeight="1" x14ac:dyDescent="0.3">
      <c r="A43" s="289"/>
      <c r="B43" s="290"/>
      <c r="C43" s="92" t="str">
        <f>IF(A42&gt;0,VLOOKUP(A42,seznam!$A$5:$C$132,2),"------")</f>
        <v>------</v>
      </c>
      <c r="D43" s="75"/>
      <c r="E43" s="75"/>
      <c r="F43" s="78" t="str">
        <f>IF('zap_útěcha-B2'!W13&gt;'zap_útěcha-B2'!Y13,CONCATENATE('zap_útěcha-B2'!W13,":",'zap_útěcha-B2'!Y13,"   (",'zap_útěcha-B2'!R13,";",'zap_útěcha-B2'!S13,";",'zap_útěcha-B2'!T13,";",'zap_útěcha-B2'!U13,";",'zap_útěcha-B2'!V13,")"),IF('zap_útěcha-B2'!W13&lt;'zap_útěcha-B2'!Y13,CONCATENATE('zap_útěcha-B2'!Y13,":",'zap_útěcha-B2'!W13,"   (",IF('zap_útěcha-B2'!R13="0","-0",-'zap_útěcha-B2'!R13),";",IF('zap_útěcha-B2'!S13="0","-0",-'zap_útěcha-B2'!S13),";",IF('zap_útěcha-B2'!T13="0","-0",-'zap_útěcha-B2'!T13),";",IF('zap_útěcha-B2'!U13="0","-0",IF(LEN('zap_útěcha-B2'!U13)&gt;0,-'zap_útěcha-B2'!U13,'zap_útěcha-B2'!U13)),";",IF(LEN('zap_útěcha-B2'!V13)&gt;0,-'zap_útěcha-B2'!V13,'zap_útěcha-B2'!V13),")")," "))</f>
        <v xml:space="preserve"> </v>
      </c>
      <c r="G43" s="81"/>
    </row>
    <row r="44" spans="1:7" ht="12" customHeight="1" x14ac:dyDescent="0.3">
      <c r="A44" s="288"/>
      <c r="B44" s="290">
        <v>54</v>
      </c>
      <c r="C44" s="76" t="str">
        <f>IF(A44&gt;0,VLOOKUP(A44,seznam!$A$5:$C$132,3),"------")</f>
        <v>------</v>
      </c>
      <c r="D44" s="77" t="str">
        <f>IF('zap_útěcha-B2'!J12&gt;'zap_útěcha-B2'!L12,'zap_útěcha-B2'!B12,IF('zap_útěcha-B2'!J12&lt;'zap_útěcha-B2'!L12,'zap_útěcha-B2'!D12," "))</f>
        <v xml:space="preserve"> </v>
      </c>
      <c r="E44" s="75"/>
      <c r="F44" s="78"/>
      <c r="G44" s="81"/>
    </row>
    <row r="45" spans="1:7" ht="12" customHeight="1" x14ac:dyDescent="0.3">
      <c r="A45" s="289"/>
      <c r="B45" s="290"/>
      <c r="C45" s="93" t="str">
        <f>IF(A44&gt;0,VLOOKUP(A44,seznam!$A$5:$C$132,2),"------")</f>
        <v>------</v>
      </c>
      <c r="D45" s="75" t="str">
        <f>IF('zap_útěcha-B2'!J12&gt;'zap_útěcha-B2'!L12,CONCATENATE('zap_útěcha-B2'!J12,":",'zap_útěcha-B2'!L12,"   (",'zap_útěcha-B2'!E12,";",'zap_útěcha-B2'!F12,";",'zap_útěcha-B2'!G12,";",'zap_útěcha-B2'!H12,";",'zap_útěcha-B2'!I12,")"),IF('zap_útěcha-B2'!J12&lt;'zap_útěcha-B2'!L12,CONCATENATE('zap_útěcha-B2'!L12,":",'zap_útěcha-B2'!J12,"   (",IF('zap_útěcha-B2'!E12="0","-0",-'zap_útěcha-B2'!E12),";",IF('zap_útěcha-B2'!F12="0","-0",-'zap_útěcha-B2'!F12),";",IF('zap_útěcha-B2'!G12="0","-0",-'zap_útěcha-B2'!G12),";",IF('zap_útěcha-B2'!H12="0","-0",IF(LEN('zap_útěcha-B2'!H12)&gt;0,-'zap_útěcha-B2'!H12,'zap_útěcha-B2'!H12)),";",IF(LEN('zap_útěcha-B2'!I12)&gt;0,-'zap_útěcha-B2'!I12,'zap_útěcha-B2'!I12),")")," "))</f>
        <v xml:space="preserve"> </v>
      </c>
      <c r="E45" s="78"/>
      <c r="F45" s="78"/>
      <c r="G45" s="81"/>
    </row>
    <row r="46" spans="1:7" ht="12" customHeight="1" x14ac:dyDescent="0.3">
      <c r="A46" s="288"/>
      <c r="B46" s="290">
        <v>55</v>
      </c>
      <c r="C46" s="74" t="str">
        <f>IF(A46&gt;0,VLOOKUP(A46,seznam!$A$5:$C$132,3),"------")</f>
        <v>------</v>
      </c>
      <c r="D46" s="75"/>
      <c r="E46" s="79" t="str">
        <f>IF('zap_útěcha-B2'!W7&gt;'zap_útěcha-B2'!Y7,'zap_útěcha-B2'!O7,IF('zap_útěcha-B2'!W7&lt;'zap_útěcha-B2'!Y7,'zap_útěcha-B2'!Q7," "))</f>
        <v xml:space="preserve"> </v>
      </c>
      <c r="F46" s="78"/>
      <c r="G46" s="81"/>
    </row>
    <row r="47" spans="1:7" ht="12" customHeight="1" x14ac:dyDescent="0.3">
      <c r="A47" s="289"/>
      <c r="B47" s="290"/>
      <c r="C47" s="92" t="str">
        <f>IF(A46&gt;0,VLOOKUP(A46,seznam!$A$5:$C$132,2),"------")</f>
        <v>------</v>
      </c>
      <c r="D47" s="75"/>
      <c r="E47" s="78" t="str">
        <f>IF('zap_útěcha-B2'!W7&gt;'zap_útěcha-B2'!Y7,CONCATENATE('zap_útěcha-B2'!W7,":",'zap_útěcha-B2'!Y7,"   (",'zap_útěcha-B2'!R7,";",'zap_útěcha-B2'!S7,";",'zap_útěcha-B2'!T7,";",'zap_útěcha-B2'!U7,";",'zap_útěcha-B2'!V7,")"),IF('zap_útěcha-B2'!W7&lt;'zap_útěcha-B2'!Y7,CONCATENATE('zap_útěcha-B2'!Y7,":",'zap_útěcha-B2'!W7,"   (",IF('zap_útěcha-B2'!R7="0","-0",-'zap_útěcha-B2'!R7),";",IF('zap_útěcha-B2'!S7="0","-0",-'zap_útěcha-B2'!S7),";",IF('zap_útěcha-B2'!T7="0","-0",-'zap_útěcha-B2'!T7),";",IF('zap_útěcha-B2'!U7="0","-0",IF(LEN('zap_útěcha-B2'!U7)&gt;0,-'zap_útěcha-B2'!U7,'zap_útěcha-B2'!U7)),";",IF(LEN('zap_útěcha-B2'!V7)&gt;0,-'zap_útěcha-B2'!V7,'zap_útěcha-B2'!V7),")")," "))</f>
        <v xml:space="preserve"> </v>
      </c>
      <c r="F47" s="75"/>
      <c r="G47" s="81"/>
    </row>
    <row r="48" spans="1:7" ht="12" customHeight="1" x14ac:dyDescent="0.3">
      <c r="A48" s="288"/>
      <c r="B48" s="290">
        <v>56</v>
      </c>
      <c r="C48" s="76" t="str">
        <f>IF(A48&gt;0,VLOOKUP(A48,seznam!$A$5:$C$132,3),"------")</f>
        <v>------</v>
      </c>
      <c r="D48" s="77" t="str">
        <f>IF('zap_útěcha-B2'!J13&gt;'zap_útěcha-B2'!L13,'zap_útěcha-B2'!B13,IF('zap_útěcha-B2'!J13&lt;'zap_útěcha-B2'!L13,'zap_útěcha-B2'!D13," "))</f>
        <v xml:space="preserve"> </v>
      </c>
      <c r="E48" s="78"/>
      <c r="F48" s="75"/>
      <c r="G48" s="81"/>
    </row>
    <row r="49" spans="1:7" ht="12" customHeight="1" x14ac:dyDescent="0.3">
      <c r="A49" s="289"/>
      <c r="B49" s="290"/>
      <c r="C49" s="93" t="str">
        <f>IF(A48&gt;0,VLOOKUP(A48,seznam!$A$5:$C$132,2),"------")</f>
        <v>------</v>
      </c>
      <c r="D49" s="75" t="str">
        <f>IF('zap_útěcha-B2'!J13&gt;'zap_útěcha-B2'!L13,CONCATENATE('zap_útěcha-B2'!J13,":",'zap_útěcha-B2'!L13,"   (",'zap_útěcha-B2'!E13,";",'zap_útěcha-B2'!F13,";",'zap_útěcha-B2'!G13,";",'zap_útěcha-B2'!H13,";",'zap_útěcha-B2'!I13,")"),IF('zap_útěcha-B2'!J13&lt;'zap_útěcha-B2'!L13,CONCATENATE('zap_útěcha-B2'!L13,":",'zap_útěcha-B2'!J13,"   (",IF('zap_útěcha-B2'!E13="0","-0",-'zap_útěcha-B2'!E13),";",IF('zap_útěcha-B2'!F13="0","-0",-'zap_útěcha-B2'!F13),";",IF('zap_útěcha-B2'!G13="0","-0",-'zap_útěcha-B2'!G13),";",IF('zap_útěcha-B2'!H13="0","-0",IF(LEN('zap_útěcha-B2'!H13)&gt;0,-'zap_útěcha-B2'!H13,'zap_útěcha-B2'!H13)),";",IF(LEN('zap_útěcha-B2'!I13)&gt;0,-'zap_útěcha-B2'!I13,'zap_útěcha-B2'!I13),")")," "))</f>
        <v xml:space="preserve"> </v>
      </c>
      <c r="E49" s="75"/>
      <c r="F49" s="75"/>
      <c r="G49" s="81"/>
    </row>
    <row r="50" spans="1:7" ht="12" customHeight="1" x14ac:dyDescent="0.3">
      <c r="A50" s="288"/>
      <c r="B50" s="290">
        <v>57</v>
      </c>
      <c r="C50" s="74" t="str">
        <f>IF(A50&gt;0,VLOOKUP(A50,seznam!$A$5:$C$132,3),"------")</f>
        <v>------</v>
      </c>
      <c r="D50" s="75"/>
      <c r="E50" s="75"/>
      <c r="F50" s="75"/>
      <c r="G50" s="84" t="str">
        <f>IF('zap_útěcha-B2'!W17&gt;'zap_útěcha-B2'!Y17,'zap_útěcha-B2'!O17,IF('zap_útěcha-B2'!W17&lt;'zap_útěcha-B2'!Y17,'zap_útěcha-B2'!Q17," "))</f>
        <v xml:space="preserve"> </v>
      </c>
    </row>
    <row r="51" spans="1:7" ht="12" customHeight="1" x14ac:dyDescent="0.3">
      <c r="A51" s="289"/>
      <c r="B51" s="290"/>
      <c r="C51" s="92" t="str">
        <f>IF(A50&gt;0,VLOOKUP(A50,seznam!$A$5:$C$132,2),"------")</f>
        <v>------</v>
      </c>
      <c r="D51" s="75"/>
      <c r="E51" s="75"/>
      <c r="F51" s="75"/>
      <c r="G51" s="78" t="str">
        <f>IF('zap_útěcha-B2'!W17&gt;'zap_útěcha-B2'!Y17,CONCATENATE('zap_útěcha-B2'!W17,":",'zap_útěcha-B2'!Y17,"   (",'zap_útěcha-B2'!R17,";",'zap_útěcha-B2'!S17,";",'zap_útěcha-B2'!T17,";",'zap_útěcha-B2'!U17,";",'zap_útěcha-B2'!V17,")"),IF('zap_útěcha-B2'!W17&lt;'zap_útěcha-B2'!Y17,CONCATENATE('zap_útěcha-B2'!Y17,":",'zap_útěcha-B2'!W17,"   (",IF('zap_útěcha-B2'!R17="0","-0",-'zap_útěcha-B2'!R17),";",IF('zap_útěcha-B2'!S17="0","-0",-'zap_útěcha-B2'!S17),";",IF('zap_útěcha-B2'!T17="0","-0",-'zap_útěcha-B2'!T17),";",IF('zap_útěcha-B2'!U17="0","-0",IF(LEN('zap_útěcha-B2'!U17)&gt;0,-'zap_útěcha-B2'!U17,'zap_útěcha-B2'!U17)),";",IF(LEN('zap_útěcha-B2'!V17)&gt;0,-'zap_útěcha-B2'!V17,'zap_útěcha-B2'!V17),")")," "))</f>
        <v xml:space="preserve"> </v>
      </c>
    </row>
    <row r="52" spans="1:7" ht="12" customHeight="1" x14ac:dyDescent="0.3">
      <c r="A52" s="288"/>
      <c r="B52" s="290">
        <v>58</v>
      </c>
      <c r="C52" s="76" t="str">
        <f>IF(A52&gt;0,VLOOKUP(A52,seznam!$A$5:$C$132,3),"------")</f>
        <v>------</v>
      </c>
      <c r="D52" s="77" t="str">
        <f>IF('zap_útěcha-B2'!J14&gt;'zap_útěcha-B2'!L14,'zap_útěcha-B2'!B14,IF('zap_útěcha-B2'!J14&lt;'zap_útěcha-B2'!L14,'zap_útěcha-B2'!D14," "))</f>
        <v xml:space="preserve"> </v>
      </c>
      <c r="E52" s="75"/>
      <c r="F52" s="75"/>
      <c r="G52" s="78"/>
    </row>
    <row r="53" spans="1:7" ht="12" customHeight="1" x14ac:dyDescent="0.3">
      <c r="A53" s="289"/>
      <c r="B53" s="290"/>
      <c r="C53" s="93" t="str">
        <f>IF(A52&gt;0,VLOOKUP(A52,seznam!$A$5:$C$132,2),"------")</f>
        <v>------</v>
      </c>
      <c r="D53" s="75" t="str">
        <f>IF('zap_útěcha-B2'!J14&gt;'zap_útěcha-B2'!L14,CONCATENATE('zap_útěcha-B2'!J14,":",'zap_útěcha-B2'!L14,"   (",'zap_útěcha-B2'!E14,";",'zap_útěcha-B2'!F14,";",'zap_útěcha-B2'!G14,";",'zap_útěcha-B2'!H14,";",'zap_útěcha-B2'!I14,")"),IF('zap_útěcha-B2'!J14&lt;'zap_útěcha-B2'!L14,CONCATENATE('zap_útěcha-B2'!L14,":",'zap_útěcha-B2'!J14,"   (",IF('zap_útěcha-B2'!E14="0","-0",-'zap_útěcha-B2'!E14),";",IF('zap_útěcha-B2'!F14="0","-0",-'zap_útěcha-B2'!F14),";",IF('zap_útěcha-B2'!G14="0","-0",-'zap_útěcha-B2'!G14),";",IF('zap_útěcha-B2'!H14="0","-0",IF(LEN('zap_útěcha-B2'!H14)&gt;0,-'zap_útěcha-B2'!H14,'zap_útěcha-B2'!H14)),";",IF(LEN('zap_útěcha-B2'!I14)&gt;0,-'zap_útěcha-B2'!I14,'zap_útěcha-B2'!I14),")")," "))</f>
        <v xml:space="preserve"> </v>
      </c>
      <c r="E53" s="78"/>
      <c r="F53" s="75"/>
      <c r="G53" s="78"/>
    </row>
    <row r="54" spans="1:7" ht="12" customHeight="1" x14ac:dyDescent="0.3">
      <c r="A54" s="288"/>
      <c r="B54" s="290">
        <v>59</v>
      </c>
      <c r="C54" s="74" t="str">
        <f>IF(A54&gt;0,VLOOKUP(A54,seznam!$A$5:$C$132,3),"------")</f>
        <v>------</v>
      </c>
      <c r="D54" s="75"/>
      <c r="E54" s="79" t="str">
        <f>IF('zap_útěcha-B2'!W8&gt;'zap_útěcha-B2'!Y8,'zap_útěcha-B2'!O8,IF('zap_útěcha-B2'!W8&lt;'zap_útěcha-B2'!Y8,'zap_útěcha-B2'!Q8," "))</f>
        <v xml:space="preserve"> </v>
      </c>
      <c r="F54" s="75"/>
      <c r="G54" s="78"/>
    </row>
    <row r="55" spans="1:7" ht="12" customHeight="1" x14ac:dyDescent="0.3">
      <c r="A55" s="289"/>
      <c r="B55" s="290"/>
      <c r="C55" s="92" t="str">
        <f>IF(A54&gt;0,VLOOKUP(A54,seznam!$A$5:$C$132,2),"------")</f>
        <v>------</v>
      </c>
      <c r="D55" s="75"/>
      <c r="E55" s="78" t="str">
        <f>IF('zap_útěcha-B2'!W8&gt;'zap_útěcha-B2'!Y8,CONCATENATE('zap_útěcha-B2'!W8,":",'zap_útěcha-B2'!Y8,"   (",'zap_útěcha-B2'!R8,";",'zap_útěcha-B2'!S8,";",'zap_útěcha-B2'!T8,";",'zap_útěcha-B2'!U8,";",'zap_útěcha-B2'!V8,")"),IF('zap_útěcha-B2'!W8&lt;'zap_útěcha-B2'!Y8,CONCATENATE('zap_útěcha-B2'!Y8,":",'zap_útěcha-B2'!W8,"   (",IF('zap_útěcha-B2'!R8="0","-0",-'zap_útěcha-B2'!R8),";",IF('zap_útěcha-B2'!S8="0","-0",-'zap_útěcha-B2'!S8),";",IF('zap_útěcha-B2'!T8="0","-0",-'zap_útěcha-B2'!T8),";",IF('zap_útěcha-B2'!U8="0","-0",IF(LEN('zap_útěcha-B2'!U8)&gt;0,-'zap_útěcha-B2'!U8,'zap_útěcha-B2'!U8)),";",IF(LEN('zap_útěcha-B2'!V8)&gt;0,-'zap_útěcha-B2'!V8,'zap_útěcha-B2'!V8),")")," "))</f>
        <v xml:space="preserve"> </v>
      </c>
      <c r="F55" s="78"/>
      <c r="G55" s="78"/>
    </row>
    <row r="56" spans="1:7" ht="12" customHeight="1" x14ac:dyDescent="0.3">
      <c r="A56" s="288"/>
      <c r="B56" s="290">
        <v>60</v>
      </c>
      <c r="C56" s="76" t="str">
        <f>IF(A56&gt;0,VLOOKUP(A56,seznam!$A$5:$C$132,3),"------")</f>
        <v>------</v>
      </c>
      <c r="D56" s="77" t="str">
        <f>IF('zap_útěcha-B2'!J15&gt;'zap_útěcha-B2'!L15,'zap_útěcha-B2'!B15,IF('zap_útěcha-B2'!J15&lt;'zap_útěcha-B2'!L15,'zap_útěcha-B2'!D15," "))</f>
        <v xml:space="preserve"> </v>
      </c>
      <c r="E56" s="78"/>
      <c r="F56" s="78"/>
      <c r="G56" s="78"/>
    </row>
    <row r="57" spans="1:7" ht="12" customHeight="1" x14ac:dyDescent="0.3">
      <c r="A57" s="289"/>
      <c r="B57" s="290"/>
      <c r="C57" s="93" t="str">
        <f>IF(A56&gt;0,VLOOKUP(A56,seznam!$A$5:$C$132,2),"------")</f>
        <v>------</v>
      </c>
      <c r="D57" s="75" t="str">
        <f>IF('zap_útěcha-B2'!J15&gt;'zap_útěcha-B2'!L15,CONCATENATE('zap_útěcha-B2'!J15,":",'zap_útěcha-B2'!L15,"   (",'zap_útěcha-B2'!E15,";",'zap_útěcha-B2'!F15,";",'zap_útěcha-B2'!G15,";",'zap_útěcha-B2'!H15,";",'zap_útěcha-B2'!I15,")"),IF('zap_útěcha-B2'!J15&lt;'zap_útěcha-B2'!L15,CONCATENATE('zap_útěcha-B2'!L15,":",'zap_útěcha-B2'!J15,"   (",IF('zap_útěcha-B2'!E15="0","-0",-'zap_útěcha-B2'!E15),";",IF('zap_útěcha-B2'!F15="0","-0",-'zap_útěcha-B2'!F15),";",IF('zap_útěcha-B2'!G15="0","-0",-'zap_útěcha-B2'!G15),";",IF('zap_útěcha-B2'!H15="0","-0",IF(LEN('zap_útěcha-B2'!H15)&gt;0,-'zap_útěcha-B2'!H15,'zap_útěcha-B2'!H15)),";",IF(LEN('zap_útěcha-B2'!I15)&gt;0,-'zap_útěcha-B2'!I15,'zap_útěcha-B2'!I15),")")," "))</f>
        <v xml:space="preserve"> </v>
      </c>
      <c r="E57" s="75"/>
      <c r="F57" s="78"/>
      <c r="G57" s="78"/>
    </row>
    <row r="58" spans="1:7" ht="12" customHeight="1" x14ac:dyDescent="0.3">
      <c r="A58" s="288"/>
      <c r="B58" s="290">
        <v>61</v>
      </c>
      <c r="C58" s="74" t="str">
        <f>IF(A58&gt;0,VLOOKUP(A58,seznam!$A$5:$C$132,3),"------")</f>
        <v>------</v>
      </c>
      <c r="D58" s="75"/>
      <c r="E58" s="75"/>
      <c r="F58" s="79" t="str">
        <f>IF('zap_útěcha-B2'!W14&gt;'zap_útěcha-B2'!Y14,'zap_útěcha-B2'!O14,IF('zap_útěcha-B2'!W14&lt;'zap_útěcha-B2'!Y14,'zap_útěcha-B2'!Q14," "))</f>
        <v xml:space="preserve"> </v>
      </c>
      <c r="G58" s="78"/>
    </row>
    <row r="59" spans="1:7" ht="12" customHeight="1" x14ac:dyDescent="0.3">
      <c r="A59" s="289"/>
      <c r="B59" s="290"/>
      <c r="C59" s="92" t="str">
        <f>IF(A58&gt;0,VLOOKUP(A58,seznam!$A$5:$C$132,2),"------")</f>
        <v>------</v>
      </c>
      <c r="D59" s="75"/>
      <c r="E59" s="75"/>
      <c r="F59" s="78" t="str">
        <f>IF('zap_útěcha-B2'!W14&gt;'zap_útěcha-B2'!Y14,CONCATENATE('zap_útěcha-B2'!W14,":",'zap_útěcha-B2'!Y14,"   (",'zap_útěcha-B2'!R14,";",'zap_útěcha-B2'!S14,";",'zap_útěcha-B2'!T14,";",'zap_útěcha-B2'!U14,";",'zap_útěcha-B2'!V14,")"),IF('zap_útěcha-B2'!W14&lt;'zap_útěcha-B2'!Y14,CONCATENATE('zap_útěcha-B2'!Y14,":",'zap_útěcha-B2'!W14,"   (",IF('zap_útěcha-B2'!R14="0","-0",-'zap_útěcha-B2'!R14),";",IF('zap_útěcha-B2'!S14="0","-0",-'zap_útěcha-B2'!S14),";",IF('zap_útěcha-B2'!T14="0","-0",-'zap_útěcha-B2'!T14),";",IF('zap_útěcha-B2'!U14="0","-0",IF(LEN('zap_útěcha-B2'!U14)&gt;0,-'zap_útěcha-B2'!U14,'zap_útěcha-B2'!U14)),";",IF(LEN('zap_útěcha-B2'!V14)&gt;0,-'zap_útěcha-B2'!V14,'zap_útěcha-B2'!V14),")")," "))</f>
        <v xml:space="preserve"> </v>
      </c>
      <c r="G59" s="75"/>
    </row>
    <row r="60" spans="1:7" ht="12" customHeight="1" x14ac:dyDescent="0.3">
      <c r="A60" s="288"/>
      <c r="B60" s="290">
        <v>62</v>
      </c>
      <c r="C60" s="76" t="str">
        <f>IF(A60&gt;0,VLOOKUP(A60,seznam!$A$5:$C$132,3),"------")</f>
        <v>------</v>
      </c>
      <c r="D60" s="77" t="str">
        <f>IF('zap_útěcha-B2'!J16&gt;'zap_útěcha-B2'!L16,'zap_útěcha-B2'!B16,IF('zap_útěcha-B2'!J16&lt;'zap_útěcha-B2'!L16,'zap_útěcha-B2'!D16," "))</f>
        <v xml:space="preserve"> </v>
      </c>
      <c r="E60" s="75"/>
      <c r="F60" s="78"/>
      <c r="G60" s="75"/>
    </row>
    <row r="61" spans="1:7" ht="12" customHeight="1" x14ac:dyDescent="0.3">
      <c r="A61" s="289"/>
      <c r="B61" s="290"/>
      <c r="C61" s="93" t="str">
        <f>IF(A60&gt;0,VLOOKUP(A60,seznam!$A$5:$C$132,2),"------")</f>
        <v>------</v>
      </c>
      <c r="D61" s="75" t="str">
        <f>IF('zap_útěcha-B2'!J16&gt;'zap_útěcha-B2'!L16,CONCATENATE('zap_útěcha-B2'!J16,":",'zap_útěcha-B2'!L16,"   (",'zap_útěcha-B2'!E16,";",'zap_útěcha-B2'!F16,";",'zap_útěcha-B2'!G16,";",'zap_útěcha-B2'!H16,";",'zap_útěcha-B2'!I16,")"),IF('zap_útěcha-B2'!J16&lt;'zap_útěcha-B2'!L16,CONCATENATE('zap_útěcha-B2'!L16,":",'zap_útěcha-B2'!J16,"   (",IF('zap_útěcha-B2'!E16="0","-0",-'zap_útěcha-B2'!E16),";",IF('zap_útěcha-B2'!F16="0","-0",-'zap_útěcha-B2'!F16),";",IF('zap_útěcha-B2'!G16="0","-0",-'zap_útěcha-B2'!G16),";",IF('zap_útěcha-B2'!H16="0","-0",IF(LEN('zap_útěcha-B2'!H16)&gt;0,-'zap_útěcha-B2'!H16,'zap_útěcha-B2'!H16)),";",IF(LEN('zap_útěcha-B2'!I16)&gt;0,-'zap_útěcha-B2'!I16,'zap_útěcha-B2'!I16),")")," "))</f>
        <v xml:space="preserve"> </v>
      </c>
      <c r="E61" s="78"/>
      <c r="F61" s="78"/>
      <c r="G61" s="75"/>
    </row>
    <row r="62" spans="1:7" ht="12" customHeight="1" x14ac:dyDescent="0.3">
      <c r="A62" s="288"/>
      <c r="B62" s="290">
        <v>63</v>
      </c>
      <c r="C62" s="74" t="str">
        <f>IF(A62&gt;0,VLOOKUP(A62,seznam!$A$5:$C$132,3),"------")</f>
        <v>------</v>
      </c>
      <c r="D62" s="75"/>
      <c r="E62" s="79" t="str">
        <f>IF('zap_útěcha-B2'!W9&gt;'zap_útěcha-B2'!Y9,'zap_útěcha-B2'!O9,IF('zap_útěcha-B2'!W9&lt;'zap_útěcha-B2'!Y9,'zap_útěcha-B2'!Q9," "))</f>
        <v xml:space="preserve"> </v>
      </c>
      <c r="F62" s="78" t="s">
        <v>60</v>
      </c>
      <c r="G62" s="75"/>
    </row>
    <row r="63" spans="1:7" ht="12" customHeight="1" x14ac:dyDescent="0.3">
      <c r="A63" s="289"/>
      <c r="B63" s="290"/>
      <c r="C63" s="92" t="str">
        <f>IF(A62&gt;0,VLOOKUP(A62,seznam!$A$5:$C$132,2),"------")</f>
        <v>------</v>
      </c>
      <c r="D63" s="75"/>
      <c r="E63" s="78" t="str">
        <f>IF('zap_útěcha-B2'!W9&gt;'zap_útěcha-B2'!Y9,CONCATENATE('zap_útěcha-B2'!W9,":",'zap_útěcha-B2'!Y9,"   (",'zap_útěcha-B2'!R9,";",'zap_útěcha-B2'!S9,";",'zap_útěcha-B2'!T9,";",'zap_útěcha-B2'!U9,";",'zap_útěcha-B2'!V9,")"),IF('zap_útěcha-B2'!W9&lt;'zap_útěcha-B2'!Y9,CONCATENATE('zap_útěcha-B2'!Y9,":",'zap_útěcha-B2'!W9,"   (",IF('zap_útěcha-B2'!R9="0","-0",-'zap_útěcha-B2'!R9),";",IF('zap_útěcha-B2'!S9="0","-0",-'zap_útěcha-B2'!S9),";",IF('zap_útěcha-B2'!T9="0","-0",-'zap_útěcha-B2'!T9),";",IF('zap_útěcha-B2'!U9="0","-0",IF(LEN('zap_útěcha-B2'!U9)&gt;0,-'zap_útěcha-B2'!U9,'zap_útěcha-B2'!U9)),";",IF(LEN('zap_útěcha-B2'!V9)&gt;0,-'zap_útěcha-B2'!V9,'zap_útěcha-B2'!V9),")")," "))</f>
        <v xml:space="preserve"> </v>
      </c>
      <c r="F63" s="75"/>
      <c r="G63" s="75"/>
    </row>
    <row r="64" spans="1:7" ht="12" customHeight="1" x14ac:dyDescent="0.3">
      <c r="A64" s="288"/>
      <c r="B64" s="290">
        <v>64</v>
      </c>
      <c r="C64" s="76" t="str">
        <f>IF(A64&gt;0,VLOOKUP(A64,seznam!$A$5:$C$132,3),"------")</f>
        <v>------</v>
      </c>
      <c r="D64" s="77" t="str">
        <f>IF('zap_útěcha-B2'!J17&gt;'zap_útěcha-B2'!L17,'zap_útěcha-B2'!B17,IF('zap_útěcha-B2'!J17&lt;'zap_útěcha-B2'!L17,'zap_útěcha-B2'!D17," "))</f>
        <v xml:space="preserve"> </v>
      </c>
      <c r="E64" s="78"/>
      <c r="F64" s="77" t="str">
        <f>'útěcha B'!G34</f>
        <v xml:space="preserve"> </v>
      </c>
      <c r="G64" s="75"/>
    </row>
    <row r="65" spans="1:7" ht="12" customHeight="1" x14ac:dyDescent="0.3">
      <c r="A65" s="289"/>
      <c r="B65" s="290"/>
      <c r="C65" s="93" t="str">
        <f>IF(A64&gt;0,VLOOKUP(A64,seznam!$A$5:$C$132,2),"------")</f>
        <v>------</v>
      </c>
      <c r="D65" s="75" t="str">
        <f>IF('zap_útěcha-B2'!J17&gt;'zap_útěcha-B2'!L17,CONCATENATE('zap_útěcha-B2'!J17,":",'zap_útěcha-B2'!L17,"   (",'zap_útěcha-B2'!E17,";",'zap_útěcha-B2'!F17,";",'zap_útěcha-B2'!G17,";",'zap_útěcha-B2'!H17,";",'zap_útěcha-B2'!I17,")"),IF('zap_útěcha-B2'!J17&lt;'zap_útěcha-B2'!L17,CONCATENATE('zap_útěcha-B2'!L17,":",'zap_útěcha-B2'!J17,"   (",IF('zap_útěcha-B2'!E17="0","-0",-'zap_útěcha-B2'!E17),";",IF('zap_útěcha-B2'!F17="0","-0",-'zap_útěcha-B2'!F17),";",IF('zap_útěcha-B2'!G17="0","-0",-'zap_útěcha-B2'!G17),";",IF('zap_útěcha-B2'!H17="0","-0",IF(LEN('zap_útěcha-B2'!H17)&gt;0,-'zap_útěcha-B2'!H17,'zap_útěcha-B2'!H17)),";",IF(LEN('zap_útěcha-B2'!I17)&gt;0,-'zap_útěcha-B2'!I17,'zap_útěcha-B2'!I17),")")," "))</f>
        <v xml:space="preserve"> </v>
      </c>
      <c r="E65" s="75"/>
      <c r="F65" s="75"/>
      <c r="G65" s="79" t="str">
        <f>IF('zap_útěcha-B2'!J19&gt;'zap_útěcha-B2'!L19,'zap_útěcha-B2'!B19,IF('zap_útěcha-B2'!J19&lt;'zap_útěcha-B2'!L19,'zap_útěcha-B2'!D19," "))</f>
        <v xml:space="preserve"> </v>
      </c>
    </row>
    <row r="66" spans="1:7" ht="12" customHeight="1" x14ac:dyDescent="0.3">
      <c r="A66" s="73"/>
      <c r="B66" s="73"/>
      <c r="C66" s="112"/>
      <c r="D66" s="75"/>
      <c r="E66" s="75"/>
      <c r="F66" s="77" t="str">
        <f>G34</f>
        <v xml:space="preserve"> </v>
      </c>
      <c r="G66" s="78" t="str">
        <f>IF('zap_útěcha-B2'!J19&gt;'zap_útěcha-B2'!L19,CONCATENATE('zap_útěcha-B2'!J19,":",'zap_útěcha-B2'!L19,"   (",'zap_útěcha-B2'!E19,";",'zap_útěcha-B2'!F19,";",'zap_útěcha-B2'!G19,";",'zap_útěcha-B2'!H19,";",'zap_útěcha-B2'!I19,")"),IF('zap_útěcha-B2'!J19&lt;'zap_útěcha-B2'!L19,CONCATENATE('zap_útěcha-B2'!L19,":",'zap_útěcha-B2'!J19,"   (",IF('zap_útěcha-B2'!E19="0","-0",-'zap_útěcha-B2'!E19),";",IF('zap_útěcha-B2'!F19="0","-0",-'zap_útěcha-B2'!F19),";",IF('zap_útěcha-B2'!G19="0","-0",-'zap_útěcha-B2'!G19),";",IF('zap_útěcha-B2'!H19="0","-0",IF(LEN('zap_útěcha-B2'!H19)&gt;0,-'zap_útěcha-B2'!H19,'zap_útěcha-B2'!H19)),";",IF(LEN('zap_útěcha-B2'!I19)&gt;0,-'zap_útěcha-B2'!I19,'zap_útěcha-B2'!I19),")")," "))</f>
        <v xml:space="preserve"> </v>
      </c>
    </row>
  </sheetData>
  <mergeCells count="66">
    <mergeCell ref="A62:A63"/>
    <mergeCell ref="B62:B63"/>
    <mergeCell ref="A64:A65"/>
    <mergeCell ref="B64:B65"/>
    <mergeCell ref="A56:A57"/>
    <mergeCell ref="B56:B57"/>
    <mergeCell ref="A58:A59"/>
    <mergeCell ref="B58:B59"/>
    <mergeCell ref="A60:A61"/>
    <mergeCell ref="B60:B61"/>
    <mergeCell ref="A50:A51"/>
    <mergeCell ref="B50:B51"/>
    <mergeCell ref="A52:A53"/>
    <mergeCell ref="B52:B53"/>
    <mergeCell ref="A54:A55"/>
    <mergeCell ref="B54:B55"/>
    <mergeCell ref="A44:A45"/>
    <mergeCell ref="B44:B45"/>
    <mergeCell ref="A46:A47"/>
    <mergeCell ref="B46:B47"/>
    <mergeCell ref="A48:A49"/>
    <mergeCell ref="B48:B49"/>
    <mergeCell ref="A38:A39"/>
    <mergeCell ref="B38:B39"/>
    <mergeCell ref="A40:A41"/>
    <mergeCell ref="B40:B41"/>
    <mergeCell ref="A42:A43"/>
    <mergeCell ref="B42:B43"/>
    <mergeCell ref="A32:A33"/>
    <mergeCell ref="B32:B33"/>
    <mergeCell ref="A34:A35"/>
    <mergeCell ref="B34:B35"/>
    <mergeCell ref="A36:A37"/>
    <mergeCell ref="B36:B37"/>
    <mergeCell ref="A26:A27"/>
    <mergeCell ref="B26:B27"/>
    <mergeCell ref="A28:A29"/>
    <mergeCell ref="B28:B29"/>
    <mergeCell ref="A30:A31"/>
    <mergeCell ref="B30:B31"/>
    <mergeCell ref="A20:A21"/>
    <mergeCell ref="B20:B21"/>
    <mergeCell ref="A22:A23"/>
    <mergeCell ref="B22:B23"/>
    <mergeCell ref="A24:A25"/>
    <mergeCell ref="B24:B25"/>
    <mergeCell ref="A14:A15"/>
    <mergeCell ref="B14:B15"/>
    <mergeCell ref="A16:A17"/>
    <mergeCell ref="B16:B17"/>
    <mergeCell ref="A18:A19"/>
    <mergeCell ref="B18:B19"/>
    <mergeCell ref="A8:A9"/>
    <mergeCell ref="B8:B9"/>
    <mergeCell ref="A10:A11"/>
    <mergeCell ref="B10:B11"/>
    <mergeCell ref="A12:A13"/>
    <mergeCell ref="B12:B13"/>
    <mergeCell ref="A6:A7"/>
    <mergeCell ref="B6:B7"/>
    <mergeCell ref="B1:G1"/>
    <mergeCell ref="A2:A3"/>
    <mergeCell ref="B2:B3"/>
    <mergeCell ref="A4:A5"/>
    <mergeCell ref="B4:B5"/>
    <mergeCell ref="F2:G3"/>
  </mergeCells>
  <pageMargins left="0.19685039370078741" right="0.19685039370078741" top="0" bottom="0" header="0" footer="0"/>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workbookViewId="0">
      <selection activeCell="E2" sqref="E2"/>
    </sheetView>
  </sheetViews>
  <sheetFormatPr defaultRowHeight="12.5" x14ac:dyDescent="0.25"/>
  <cols>
    <col min="1" max="1" width="4.453125" customWidth="1"/>
    <col min="2" max="2" width="18.7265625" customWidth="1"/>
    <col min="3" max="3" width="2.7265625" style="1" customWidth="1"/>
    <col min="4" max="4" width="18.7265625" customWidth="1"/>
    <col min="5" max="12" width="2.7265625" customWidth="1"/>
    <col min="13" max="13" width="3.7265625" customWidth="1"/>
    <col min="14" max="14" width="4.453125" customWidth="1"/>
    <col min="15" max="15" width="18.7265625" customWidth="1"/>
    <col min="16" max="16" width="2.7265625" customWidth="1"/>
    <col min="17" max="17" width="18.7265625" customWidth="1"/>
    <col min="18" max="25" width="2.7265625" customWidth="1"/>
  </cols>
  <sheetData>
    <row r="1" spans="1:25" ht="13.5" thickBot="1" x14ac:dyDescent="0.35">
      <c r="A1" s="294" t="s">
        <v>22</v>
      </c>
      <c r="B1" s="294"/>
      <c r="C1" s="294"/>
      <c r="D1" s="294"/>
      <c r="E1" s="294"/>
      <c r="F1" s="294"/>
      <c r="G1" s="294"/>
      <c r="H1" s="294"/>
      <c r="I1" s="294"/>
      <c r="J1" s="294"/>
      <c r="K1" s="294"/>
      <c r="L1" s="294"/>
      <c r="N1" s="294" t="s">
        <v>23</v>
      </c>
      <c r="O1" s="294"/>
      <c r="P1" s="294"/>
      <c r="Q1" s="294"/>
      <c r="R1" s="294"/>
      <c r="S1" s="294"/>
      <c r="T1" s="294"/>
      <c r="U1" s="294"/>
      <c r="V1" s="294"/>
      <c r="W1" s="294"/>
      <c r="X1" s="294"/>
      <c r="Y1" s="294"/>
    </row>
    <row r="2" spans="1:25" ht="13" x14ac:dyDescent="0.3">
      <c r="A2" s="50">
        <v>1</v>
      </c>
      <c r="B2" s="51" t="str">
        <f>'útěcha-B2'!C3</f>
        <v>------</v>
      </c>
      <c r="C2" s="52" t="s">
        <v>10</v>
      </c>
      <c r="D2" s="10" t="str">
        <f>'útěcha-B2'!C5</f>
        <v>------</v>
      </c>
      <c r="E2" s="40"/>
      <c r="F2" s="41"/>
      <c r="G2" s="41"/>
      <c r="H2" s="41"/>
      <c r="I2" s="57"/>
      <c r="J2" s="55">
        <f>IF(AND(LEN(E2)&gt;0,MID(E2,1,1)&lt;&gt;"-"),"1","0")+IF(AND(LEN(F2)&gt;0,MID(F2,1,1)&lt;&gt;"-"),"1","0")+IF(AND(LEN(G2)&gt;0,MID(G2,1,1)&lt;&gt;"-"),"1","0")+IF(AND(LEN(H2)&gt;0,MID(H2,1,1)&lt;&gt;"-"),"1","0")+IF(AND(LEN(I2)&gt;0,MID(I2,1,1)&lt;&gt;"-"),"1","0")</f>
        <v>0</v>
      </c>
      <c r="K2" s="23" t="s">
        <v>7</v>
      </c>
      <c r="L2" s="24">
        <f>IF(AND(LEN(E2)&gt;0,MID(E2,1,1)="-"),"1","0")+IF(AND(LEN(F2)&gt;0,MID(F2,1,1)="-"),"1","0")+IF(AND(LEN(G2)&gt;0,MID(G2,1,1)="-"),"1","0")+IF(AND(LEN(H2)&gt;0,MID(H2,1,1)="-"),"1","0")+IF(AND(LEN(I2)&gt;0,MID(I2,1,1)="-"),"1","0")</f>
        <v>0</v>
      </c>
      <c r="N2" s="50">
        <v>1</v>
      </c>
      <c r="O2" s="51" t="str">
        <f>'útěcha-B2'!D4</f>
        <v xml:space="preserve"> </v>
      </c>
      <c r="P2" s="52" t="s">
        <v>10</v>
      </c>
      <c r="Q2" s="10" t="str">
        <f>'útěcha-B2'!D8</f>
        <v xml:space="preserve"> </v>
      </c>
      <c r="R2" s="40"/>
      <c r="S2" s="41"/>
      <c r="T2" s="41"/>
      <c r="U2" s="41"/>
      <c r="V2" s="57"/>
      <c r="W2" s="55">
        <f>IF(AND(LEN(R2)&gt;0,MID(R2,1,1)&lt;&gt;"-"),"1","0")+IF(AND(LEN(S2)&gt;0,MID(S2,1,1)&lt;&gt;"-"),"1","0")+IF(AND(LEN(T2)&gt;0,MID(T2,1,1)&lt;&gt;"-"),"1","0")+IF(AND(LEN(U2)&gt;0,MID(U2,1,1)&lt;&gt;"-"),"1","0")+IF(AND(LEN(V2)&gt;0,MID(V2,1,1)&lt;&gt;"-"),"1","0")</f>
        <v>0</v>
      </c>
      <c r="X2" s="23" t="s">
        <v>7</v>
      </c>
      <c r="Y2" s="24">
        <f>IF(AND(LEN(R2)&gt;0,MID(R2,1,1)="-"),"1","0")+IF(AND(LEN(S2)&gt;0,MID(S2,1,1)="-"),"1","0")+IF(AND(LEN(T2)&gt;0,MID(T2,1,1)="-"),"1","0")+IF(AND(LEN(U2)&gt;0,MID(U2,1,1)="-"),"1","0")+IF(AND(LEN(V2)&gt;0,MID(V2,1,1)="-"),"1","0")</f>
        <v>0</v>
      </c>
    </row>
    <row r="3" spans="1:25" ht="13" x14ac:dyDescent="0.3">
      <c r="A3" s="53">
        <v>2</v>
      </c>
      <c r="B3" s="48" t="str">
        <f>'útěcha-B2'!C7</f>
        <v>------</v>
      </c>
      <c r="C3" s="49" t="s">
        <v>10</v>
      </c>
      <c r="D3" s="11" t="str">
        <f>'útěcha-B2'!C9</f>
        <v>------</v>
      </c>
      <c r="E3" s="42"/>
      <c r="F3" s="39"/>
      <c r="G3" s="39"/>
      <c r="H3" s="39"/>
      <c r="I3" s="58"/>
      <c r="J3" s="56">
        <f>IF(AND(LEN(E3)&gt;0,MID(E3,1,1)&lt;&gt;"-"),"1","0")+IF(AND(LEN(F3)&gt;0,MID(F3,1,1)&lt;&gt;"-"),"1","0")+IF(AND(LEN(G3)&gt;0,MID(G3,1,1)&lt;&gt;"-"),"1","0")+IF(AND(LEN(H3)&gt;0,MID(H3,1,1)&lt;&gt;"-"),"1","0")+IF(AND(LEN(I3)&gt;0,MID(I3,1,1)&lt;&gt;"-"),"1","0")</f>
        <v>0</v>
      </c>
      <c r="K3" s="26" t="s">
        <v>7</v>
      </c>
      <c r="L3" s="27">
        <f>IF(AND(LEN(E3)&gt;0,MID(E3,1,1)="-"),"1","0")+IF(AND(LEN(F3)&gt;0,MID(F3,1,1)="-"),"1","0")+IF(AND(LEN(G3)&gt;0,MID(G3,1,1)="-"),"1","0")+IF(AND(LEN(H3)&gt;0,MID(H3,1,1)="-"),"1","0")+IF(AND(LEN(I3)&gt;0,MID(I3,1,1)="-"),"1","0")</f>
        <v>0</v>
      </c>
      <c r="N3" s="53">
        <v>2</v>
      </c>
      <c r="O3" s="48" t="str">
        <f>'útěcha-B2'!D12</f>
        <v xml:space="preserve"> </v>
      </c>
      <c r="P3" s="49" t="s">
        <v>10</v>
      </c>
      <c r="Q3" s="48" t="str">
        <f>'útěcha-B2'!D16</f>
        <v xml:space="preserve"> </v>
      </c>
      <c r="R3" s="42"/>
      <c r="S3" s="39"/>
      <c r="T3" s="39"/>
      <c r="U3" s="39"/>
      <c r="V3" s="58"/>
      <c r="W3" s="56">
        <f>IF(AND(LEN(R3)&gt;0,MID(R3,1,1)&lt;&gt;"-"),"1","0")+IF(AND(LEN(S3)&gt;0,MID(S3,1,1)&lt;&gt;"-"),"1","0")+IF(AND(LEN(T3)&gt;0,MID(T3,1,1)&lt;&gt;"-"),"1","0")+IF(AND(LEN(U3)&gt;0,MID(U3,1,1)&lt;&gt;"-"),"1","0")+IF(AND(LEN(V3)&gt;0,MID(V3,1,1)&lt;&gt;"-"),"1","0")</f>
        <v>0</v>
      </c>
      <c r="X3" s="26" t="s">
        <v>7</v>
      </c>
      <c r="Y3" s="27">
        <f>IF(AND(LEN(R3)&gt;0,MID(R3,1,1)="-"),"1","0")+IF(AND(LEN(S3)&gt;0,MID(S3,1,1)="-"),"1","0")+IF(AND(LEN(T3)&gt;0,MID(T3,1,1)="-"),"1","0")+IF(AND(LEN(U3)&gt;0,MID(U3,1,1)="-"),"1","0")+IF(AND(LEN(V3)&gt;0,MID(V3,1,1)="-"),"1","0")</f>
        <v>0</v>
      </c>
    </row>
    <row r="4" spans="1:25" ht="13" x14ac:dyDescent="0.3">
      <c r="A4" s="53">
        <v>3</v>
      </c>
      <c r="B4" s="48" t="str">
        <f>'útěcha-B2'!C11</f>
        <v>------</v>
      </c>
      <c r="C4" s="49" t="s">
        <v>10</v>
      </c>
      <c r="D4" s="11" t="str">
        <f>'útěcha-B2'!C13</f>
        <v>------</v>
      </c>
      <c r="E4" s="42"/>
      <c r="F4" s="39"/>
      <c r="G4" s="39"/>
      <c r="H4" s="39"/>
      <c r="I4" s="58"/>
      <c r="J4" s="56">
        <f t="shared" ref="J4:J17" si="0">IF(AND(LEN(E4)&gt;0,MID(E4,1,1)&lt;&gt;"-"),"1","0")+IF(AND(LEN(F4)&gt;0,MID(F4,1,1)&lt;&gt;"-"),"1","0")+IF(AND(LEN(G4)&gt;0,MID(G4,1,1)&lt;&gt;"-"),"1","0")+IF(AND(LEN(H4)&gt;0,MID(H4,1,1)&lt;&gt;"-"),"1","0")+IF(AND(LEN(I4)&gt;0,MID(I4,1,1)&lt;&gt;"-"),"1","0")</f>
        <v>0</v>
      </c>
      <c r="K4" s="26" t="s">
        <v>7</v>
      </c>
      <c r="L4" s="27">
        <f t="shared" ref="L4:L17" si="1">IF(AND(LEN(E4)&gt;0,MID(E4,1,1)="-"),"1","0")+IF(AND(LEN(F4)&gt;0,MID(F4,1,1)="-"),"1","0")+IF(AND(LEN(G4)&gt;0,MID(G4,1,1)="-"),"1","0")+IF(AND(LEN(H4)&gt;0,MID(H4,1,1)="-"),"1","0")+IF(AND(LEN(I4)&gt;0,MID(I4,1,1)="-"),"1","0")</f>
        <v>0</v>
      </c>
      <c r="N4" s="53">
        <v>3</v>
      </c>
      <c r="O4" s="48" t="str">
        <f>'útěcha-B2'!D20</f>
        <v xml:space="preserve"> </v>
      </c>
      <c r="P4" s="49" t="s">
        <v>10</v>
      </c>
      <c r="Q4" s="11" t="str">
        <f>'útěcha-B2'!D24</f>
        <v xml:space="preserve"> </v>
      </c>
      <c r="R4" s="42"/>
      <c r="S4" s="39"/>
      <c r="T4" s="39"/>
      <c r="U4" s="39"/>
      <c r="V4" s="58"/>
      <c r="W4" s="56">
        <f t="shared" ref="W4:W9" si="2">IF(AND(LEN(R4)&gt;0,MID(R4,1,1)&lt;&gt;"-"),"1","0")+IF(AND(LEN(S4)&gt;0,MID(S4,1,1)&lt;&gt;"-"),"1","0")+IF(AND(LEN(T4)&gt;0,MID(T4,1,1)&lt;&gt;"-"),"1","0")+IF(AND(LEN(U4)&gt;0,MID(U4,1,1)&lt;&gt;"-"),"1","0")+IF(AND(LEN(V4)&gt;0,MID(V4,1,1)&lt;&gt;"-"),"1","0")</f>
        <v>0</v>
      </c>
      <c r="X4" s="26" t="s">
        <v>7</v>
      </c>
      <c r="Y4" s="27">
        <f t="shared" ref="Y4:Y9" si="3">IF(AND(LEN(R4)&gt;0,MID(R4,1,1)="-"),"1","0")+IF(AND(LEN(S4)&gt;0,MID(S4,1,1)="-"),"1","0")+IF(AND(LEN(T4)&gt;0,MID(T4,1,1)="-"),"1","0")+IF(AND(LEN(U4)&gt;0,MID(U4,1,1)="-"),"1","0")+IF(AND(LEN(V4)&gt;0,MID(V4,1,1)="-"),"1","0")</f>
        <v>0</v>
      </c>
    </row>
    <row r="5" spans="1:25" ht="13" x14ac:dyDescent="0.3">
      <c r="A5" s="53">
        <v>4</v>
      </c>
      <c r="B5" s="48" t="str">
        <f>'útěcha-B2'!C15</f>
        <v>------</v>
      </c>
      <c r="C5" s="49" t="s">
        <v>10</v>
      </c>
      <c r="D5" s="11" t="str">
        <f>'útěcha-B2'!C17</f>
        <v>------</v>
      </c>
      <c r="E5" s="42"/>
      <c r="F5" s="39"/>
      <c r="G5" s="39"/>
      <c r="H5" s="39"/>
      <c r="I5" s="58"/>
      <c r="J5" s="56">
        <f t="shared" si="0"/>
        <v>0</v>
      </c>
      <c r="K5" s="26" t="s">
        <v>7</v>
      </c>
      <c r="L5" s="27">
        <f t="shared" si="1"/>
        <v>0</v>
      </c>
      <c r="N5" s="53">
        <v>4</v>
      </c>
      <c r="O5" s="48" t="str">
        <f>'útěcha-B2'!D28</f>
        <v xml:space="preserve"> </v>
      </c>
      <c r="P5" s="49" t="s">
        <v>10</v>
      </c>
      <c r="Q5" s="11" t="str">
        <f>'útěcha-B2'!D32</f>
        <v xml:space="preserve"> </v>
      </c>
      <c r="R5" s="42"/>
      <c r="S5" s="39"/>
      <c r="T5" s="39"/>
      <c r="U5" s="39"/>
      <c r="V5" s="58"/>
      <c r="W5" s="56">
        <f t="shared" si="2"/>
        <v>0</v>
      </c>
      <c r="X5" s="26" t="s">
        <v>7</v>
      </c>
      <c r="Y5" s="27">
        <f t="shared" si="3"/>
        <v>0</v>
      </c>
    </row>
    <row r="6" spans="1:25" ht="13" x14ac:dyDescent="0.3">
      <c r="A6" s="53">
        <v>5</v>
      </c>
      <c r="B6" s="48" t="str">
        <f>'útěcha-B2'!C19</f>
        <v>------</v>
      </c>
      <c r="C6" s="49" t="s">
        <v>10</v>
      </c>
      <c r="D6" s="11" t="str">
        <f>'útěcha-B2'!C21</f>
        <v>------</v>
      </c>
      <c r="E6" s="42"/>
      <c r="F6" s="39"/>
      <c r="G6" s="39"/>
      <c r="H6" s="39"/>
      <c r="I6" s="58"/>
      <c r="J6" s="56">
        <f t="shared" si="0"/>
        <v>0</v>
      </c>
      <c r="K6" s="26" t="s">
        <v>7</v>
      </c>
      <c r="L6" s="27">
        <f t="shared" si="1"/>
        <v>0</v>
      </c>
      <c r="N6" s="53">
        <v>5</v>
      </c>
      <c r="O6" s="48" t="str">
        <f>'útěcha-B2'!D36</f>
        <v xml:space="preserve"> </v>
      </c>
      <c r="P6" s="49" t="s">
        <v>10</v>
      </c>
      <c r="Q6" s="11" t="str">
        <f>'útěcha-B2'!D40</f>
        <v xml:space="preserve"> </v>
      </c>
      <c r="R6" s="42"/>
      <c r="S6" s="39"/>
      <c r="T6" s="39"/>
      <c r="U6" s="39"/>
      <c r="V6" s="58"/>
      <c r="W6" s="56">
        <f t="shared" si="2"/>
        <v>0</v>
      </c>
      <c r="X6" s="26" t="s">
        <v>7</v>
      </c>
      <c r="Y6" s="27">
        <f t="shared" si="3"/>
        <v>0</v>
      </c>
    </row>
    <row r="7" spans="1:25" ht="13" x14ac:dyDescent="0.3">
      <c r="A7" s="53">
        <v>6</v>
      </c>
      <c r="B7" s="48" t="str">
        <f>'útěcha-B2'!C23</f>
        <v>------</v>
      </c>
      <c r="C7" s="49" t="s">
        <v>10</v>
      </c>
      <c r="D7" s="11" t="str">
        <f>'útěcha-B2'!C25</f>
        <v>------</v>
      </c>
      <c r="E7" s="42"/>
      <c r="F7" s="39"/>
      <c r="G7" s="39"/>
      <c r="H7" s="39"/>
      <c r="I7" s="58"/>
      <c r="J7" s="56">
        <f t="shared" si="0"/>
        <v>0</v>
      </c>
      <c r="K7" s="26" t="s">
        <v>7</v>
      </c>
      <c r="L7" s="27">
        <f t="shared" si="1"/>
        <v>0</v>
      </c>
      <c r="N7" s="53">
        <v>6</v>
      </c>
      <c r="O7" s="48" t="str">
        <f>'útěcha-B2'!D44</f>
        <v xml:space="preserve"> </v>
      </c>
      <c r="P7" s="49" t="s">
        <v>10</v>
      </c>
      <c r="Q7" s="11" t="str">
        <f>'útěcha-B2'!D48</f>
        <v xml:space="preserve"> </v>
      </c>
      <c r="R7" s="42"/>
      <c r="S7" s="39"/>
      <c r="T7" s="39"/>
      <c r="U7" s="39"/>
      <c r="V7" s="58"/>
      <c r="W7" s="56">
        <f t="shared" si="2"/>
        <v>0</v>
      </c>
      <c r="X7" s="26" t="s">
        <v>7</v>
      </c>
      <c r="Y7" s="27">
        <f t="shared" si="3"/>
        <v>0</v>
      </c>
    </row>
    <row r="8" spans="1:25" ht="13" x14ac:dyDescent="0.3">
      <c r="A8" s="53">
        <v>7</v>
      </c>
      <c r="B8" s="48" t="str">
        <f>'útěcha-B2'!C27</f>
        <v>------</v>
      </c>
      <c r="C8" s="49" t="s">
        <v>10</v>
      </c>
      <c r="D8" s="11" t="str">
        <f>'útěcha-B2'!C29</f>
        <v>------</v>
      </c>
      <c r="E8" s="42"/>
      <c r="F8" s="39"/>
      <c r="G8" s="39"/>
      <c r="H8" s="39"/>
      <c r="I8" s="58"/>
      <c r="J8" s="56">
        <f t="shared" si="0"/>
        <v>0</v>
      </c>
      <c r="K8" s="26" t="s">
        <v>7</v>
      </c>
      <c r="L8" s="27">
        <f t="shared" si="1"/>
        <v>0</v>
      </c>
      <c r="N8" s="53">
        <v>7</v>
      </c>
      <c r="O8" s="48" t="str">
        <f>'útěcha-B2'!D52</f>
        <v xml:space="preserve"> </v>
      </c>
      <c r="P8" s="49" t="s">
        <v>10</v>
      </c>
      <c r="Q8" s="11" t="str">
        <f>'útěcha-B2'!D56</f>
        <v xml:space="preserve"> </v>
      </c>
      <c r="R8" s="63"/>
      <c r="S8" s="64"/>
      <c r="T8" s="64"/>
      <c r="U8" s="64"/>
      <c r="V8" s="65"/>
      <c r="W8" s="56">
        <f t="shared" si="2"/>
        <v>0</v>
      </c>
      <c r="X8" s="26" t="s">
        <v>7</v>
      </c>
      <c r="Y8" s="27">
        <f t="shared" si="3"/>
        <v>0</v>
      </c>
    </row>
    <row r="9" spans="1:25" ht="13.5" thickBot="1" x14ac:dyDescent="0.35">
      <c r="A9" s="53">
        <v>8</v>
      </c>
      <c r="B9" s="48" t="str">
        <f>'útěcha-B2'!C31</f>
        <v>------</v>
      </c>
      <c r="C9" s="49" t="s">
        <v>10</v>
      </c>
      <c r="D9" s="11" t="str">
        <f>'útěcha-B2'!C33</f>
        <v>------</v>
      </c>
      <c r="E9" s="42"/>
      <c r="F9" s="39"/>
      <c r="G9" s="39"/>
      <c r="H9" s="39"/>
      <c r="I9" s="58"/>
      <c r="J9" s="56">
        <f t="shared" si="0"/>
        <v>0</v>
      </c>
      <c r="K9" s="26" t="s">
        <v>7</v>
      </c>
      <c r="L9" s="27">
        <f t="shared" si="1"/>
        <v>0</v>
      </c>
      <c r="N9" s="54">
        <v>8</v>
      </c>
      <c r="O9" s="59" t="str">
        <f>'útěcha-B2'!D60</f>
        <v xml:space="preserve"> </v>
      </c>
      <c r="P9" s="60" t="s">
        <v>10</v>
      </c>
      <c r="Q9" s="12" t="str">
        <f>'útěcha-B2'!D64</f>
        <v xml:space="preserve"> </v>
      </c>
      <c r="R9" s="43"/>
      <c r="S9" s="44"/>
      <c r="T9" s="44"/>
      <c r="U9" s="44"/>
      <c r="V9" s="61"/>
      <c r="W9" s="62">
        <f t="shared" si="2"/>
        <v>0</v>
      </c>
      <c r="X9" s="29" t="s">
        <v>7</v>
      </c>
      <c r="Y9" s="30">
        <f t="shared" si="3"/>
        <v>0</v>
      </c>
    </row>
    <row r="10" spans="1:25" ht="13.5" thickBot="1" x14ac:dyDescent="0.35">
      <c r="A10" s="53">
        <v>9</v>
      </c>
      <c r="B10" s="48" t="str">
        <f>'útěcha-B2'!C35</f>
        <v>------</v>
      </c>
      <c r="C10" s="49" t="s">
        <v>10</v>
      </c>
      <c r="D10" s="11" t="str">
        <f>'útěcha-B2'!C37</f>
        <v>------</v>
      </c>
      <c r="E10" s="42"/>
      <c r="F10" s="39"/>
      <c r="G10" s="39"/>
      <c r="H10" s="39"/>
      <c r="I10" s="58"/>
      <c r="J10" s="56">
        <f t="shared" si="0"/>
        <v>0</v>
      </c>
      <c r="K10" s="26" t="s">
        <v>7</v>
      </c>
      <c r="L10" s="27">
        <f t="shared" si="1"/>
        <v>0</v>
      </c>
      <c r="N10" s="295" t="s">
        <v>24</v>
      </c>
      <c r="O10" s="295"/>
      <c r="P10" s="295"/>
      <c r="Q10" s="295"/>
      <c r="R10" s="294"/>
      <c r="S10" s="294"/>
      <c r="T10" s="294"/>
      <c r="U10" s="294"/>
      <c r="V10" s="294"/>
      <c r="W10" s="294"/>
      <c r="X10" s="294"/>
      <c r="Y10" s="294"/>
    </row>
    <row r="11" spans="1:25" ht="13" x14ac:dyDescent="0.3">
      <c r="A11" s="53">
        <v>10</v>
      </c>
      <c r="B11" s="48" t="str">
        <f>'útěcha-B2'!C39</f>
        <v>------</v>
      </c>
      <c r="C11" s="49" t="s">
        <v>10</v>
      </c>
      <c r="D11" s="11" t="str">
        <f>'útěcha-B2'!C41</f>
        <v>------</v>
      </c>
      <c r="E11" s="42"/>
      <c r="F11" s="39"/>
      <c r="G11" s="39"/>
      <c r="H11" s="39"/>
      <c r="I11" s="58"/>
      <c r="J11" s="56">
        <f t="shared" si="0"/>
        <v>0</v>
      </c>
      <c r="K11" s="26" t="s">
        <v>7</v>
      </c>
      <c r="L11" s="27">
        <f t="shared" si="1"/>
        <v>0</v>
      </c>
      <c r="N11" s="50">
        <v>1</v>
      </c>
      <c r="O11" s="51" t="str">
        <f>'útěcha-B2'!E6</f>
        <v xml:space="preserve"> </v>
      </c>
      <c r="P11" s="52" t="s">
        <v>10</v>
      </c>
      <c r="Q11" s="69" t="str">
        <f>'útěcha-B2'!E14</f>
        <v xml:space="preserve"> </v>
      </c>
      <c r="R11" s="66"/>
      <c r="S11" s="41"/>
      <c r="T11" s="41"/>
      <c r="U11" s="41"/>
      <c r="V11" s="57"/>
      <c r="W11" s="55">
        <f>IF(AND(LEN(R11)&gt;0,MID(R11,1,1)&lt;&gt;"-"),"1","0")+IF(AND(LEN(S11)&gt;0,MID(S11,1,1)&lt;&gt;"-"),"1","0")+IF(AND(LEN(T11)&gt;0,MID(T11,1,1)&lt;&gt;"-"),"1","0")+IF(AND(LEN(U11)&gt;0,MID(U11,1,1)&lt;&gt;"-"),"1","0")+IF(AND(LEN(V11)&gt;0,MID(V11,1,1)&lt;&gt;"-"),"1","0")</f>
        <v>0</v>
      </c>
      <c r="X11" s="23" t="s">
        <v>7</v>
      </c>
      <c r="Y11" s="24">
        <f>IF(AND(LEN(R11)&gt;0,MID(R11,1,1)="-"),"1","0")+IF(AND(LEN(S11)&gt;0,MID(S11,1,1)="-"),"1","0")+IF(AND(LEN(T11)&gt;0,MID(T11,1,1)="-"),"1","0")+IF(AND(LEN(U11)&gt;0,MID(U11,1,1)="-"),"1","0")+IF(AND(LEN(V11)&gt;0,MID(V11,1,1)="-"),"1","0")</f>
        <v>0</v>
      </c>
    </row>
    <row r="12" spans="1:25" ht="13" x14ac:dyDescent="0.3">
      <c r="A12" s="53">
        <v>11</v>
      </c>
      <c r="B12" s="48" t="str">
        <f>'útěcha-B2'!C43</f>
        <v>------</v>
      </c>
      <c r="C12" s="49" t="s">
        <v>10</v>
      </c>
      <c r="D12" s="11" t="str">
        <f>'útěcha-B2'!C45</f>
        <v>------</v>
      </c>
      <c r="E12" s="42"/>
      <c r="F12" s="39"/>
      <c r="G12" s="39"/>
      <c r="H12" s="39"/>
      <c r="I12" s="58"/>
      <c r="J12" s="56">
        <f t="shared" si="0"/>
        <v>0</v>
      </c>
      <c r="K12" s="26" t="s">
        <v>7</v>
      </c>
      <c r="L12" s="27">
        <f t="shared" si="1"/>
        <v>0</v>
      </c>
      <c r="N12" s="53">
        <v>2</v>
      </c>
      <c r="O12" s="48" t="str">
        <f>'útěcha-B2'!E22</f>
        <v xml:space="preserve"> </v>
      </c>
      <c r="P12" s="49" t="s">
        <v>10</v>
      </c>
      <c r="Q12" s="70" t="str">
        <f>'útěcha-B2'!E30</f>
        <v xml:space="preserve"> </v>
      </c>
      <c r="R12" s="67"/>
      <c r="S12" s="39"/>
      <c r="T12" s="39"/>
      <c r="U12" s="39"/>
      <c r="V12" s="58"/>
      <c r="W12" s="56">
        <f>IF(AND(LEN(R12)&gt;0,MID(R12,1,1)&lt;&gt;"-"),"1","0")+IF(AND(LEN(S12)&gt;0,MID(S12,1,1)&lt;&gt;"-"),"1","0")+IF(AND(LEN(T12)&gt;0,MID(T12,1,1)&lt;&gt;"-"),"1","0")+IF(AND(LEN(U12)&gt;0,MID(U12,1,1)&lt;&gt;"-"),"1","0")+IF(AND(LEN(V12)&gt;0,MID(V12,1,1)&lt;&gt;"-"),"1","0")</f>
        <v>0</v>
      </c>
      <c r="X12" s="26" t="s">
        <v>7</v>
      </c>
      <c r="Y12" s="27">
        <f>IF(AND(LEN(R12)&gt;0,MID(R12,1,1)="-"),"1","0")+IF(AND(LEN(S12)&gt;0,MID(S12,1,1)="-"),"1","0")+IF(AND(LEN(T12)&gt;0,MID(T12,1,1)="-"),"1","0")+IF(AND(LEN(U12)&gt;0,MID(U12,1,1)="-"),"1","0")+IF(AND(LEN(V12)&gt;0,MID(V12,1,1)="-"),"1","0")</f>
        <v>0</v>
      </c>
    </row>
    <row r="13" spans="1:25" ht="13" x14ac:dyDescent="0.3">
      <c r="A13" s="53">
        <v>12</v>
      </c>
      <c r="B13" s="48" t="str">
        <f>'útěcha-B2'!C47</f>
        <v>------</v>
      </c>
      <c r="C13" s="49" t="s">
        <v>10</v>
      </c>
      <c r="D13" s="11" t="str">
        <f>'útěcha-B2'!C49</f>
        <v>------</v>
      </c>
      <c r="E13" s="42"/>
      <c r="F13" s="39"/>
      <c r="G13" s="39"/>
      <c r="H13" s="39"/>
      <c r="I13" s="58"/>
      <c r="J13" s="56">
        <f t="shared" si="0"/>
        <v>0</v>
      </c>
      <c r="K13" s="26" t="s">
        <v>7</v>
      </c>
      <c r="L13" s="27">
        <f t="shared" si="1"/>
        <v>0</v>
      </c>
      <c r="N13" s="53">
        <v>3</v>
      </c>
      <c r="O13" s="48" t="str">
        <f>'útěcha-B2'!E38</f>
        <v xml:space="preserve"> </v>
      </c>
      <c r="P13" s="49" t="s">
        <v>10</v>
      </c>
      <c r="Q13" s="70" t="str">
        <f>'útěcha-B2'!E46</f>
        <v xml:space="preserve"> </v>
      </c>
      <c r="R13" s="67"/>
      <c r="S13" s="39"/>
      <c r="T13" s="39"/>
      <c r="U13" s="39"/>
      <c r="V13" s="58"/>
      <c r="W13" s="56">
        <f>IF(AND(LEN(R13)&gt;0,MID(R13,1,1)&lt;&gt;"-"),"1","0")+IF(AND(LEN(S13)&gt;0,MID(S13,1,1)&lt;&gt;"-"),"1","0")+IF(AND(LEN(T13)&gt;0,MID(T13,1,1)&lt;&gt;"-"),"1","0")+IF(AND(LEN(U13)&gt;0,MID(U13,1,1)&lt;&gt;"-"),"1","0")+IF(AND(LEN(V13)&gt;0,MID(V13,1,1)&lt;&gt;"-"),"1","0")</f>
        <v>0</v>
      </c>
      <c r="X13" s="26" t="s">
        <v>7</v>
      </c>
      <c r="Y13" s="27">
        <f>IF(AND(LEN(R13)&gt;0,MID(R13,1,1)="-"),"1","0")+IF(AND(LEN(S13)&gt;0,MID(S13,1,1)="-"),"1","0")+IF(AND(LEN(T13)&gt;0,MID(T13,1,1)="-"),"1","0")+IF(AND(LEN(U13)&gt;0,MID(U13,1,1)="-"),"1","0")+IF(AND(LEN(V13)&gt;0,MID(V13,1,1)="-"),"1","0")</f>
        <v>0</v>
      </c>
    </row>
    <row r="14" spans="1:25" ht="13.5" thickBot="1" x14ac:dyDescent="0.35">
      <c r="A14" s="53">
        <v>13</v>
      </c>
      <c r="B14" s="48" t="str">
        <f>'útěcha-B2'!C51</f>
        <v>------</v>
      </c>
      <c r="C14" s="49" t="s">
        <v>10</v>
      </c>
      <c r="D14" s="11" t="str">
        <f>'útěcha-B2'!C53</f>
        <v>------</v>
      </c>
      <c r="E14" s="42"/>
      <c r="F14" s="39"/>
      <c r="G14" s="39"/>
      <c r="H14" s="39"/>
      <c r="I14" s="58"/>
      <c r="J14" s="56">
        <f t="shared" si="0"/>
        <v>0</v>
      </c>
      <c r="K14" s="26" t="s">
        <v>7</v>
      </c>
      <c r="L14" s="27">
        <f t="shared" si="1"/>
        <v>0</v>
      </c>
      <c r="N14" s="54">
        <v>4</v>
      </c>
      <c r="O14" s="59" t="str">
        <f>'útěcha-B2'!E54</f>
        <v xml:space="preserve"> </v>
      </c>
      <c r="P14" s="60" t="s">
        <v>10</v>
      </c>
      <c r="Q14" s="71" t="str">
        <f>'útěcha-B2'!E62</f>
        <v xml:space="preserve"> </v>
      </c>
      <c r="R14" s="68"/>
      <c r="S14" s="44"/>
      <c r="T14" s="44"/>
      <c r="U14" s="44"/>
      <c r="V14" s="61"/>
      <c r="W14" s="62">
        <f>IF(AND(LEN(R14)&gt;0,MID(R14,1,1)&lt;&gt;"-"),"1","0")+IF(AND(LEN(S14)&gt;0,MID(S14,1,1)&lt;&gt;"-"),"1","0")+IF(AND(LEN(T14)&gt;0,MID(T14,1,1)&lt;&gt;"-"),"1","0")+IF(AND(LEN(U14)&gt;0,MID(U14,1,1)&lt;&gt;"-"),"1","0")+IF(AND(LEN(V14)&gt;0,MID(V14,1,1)&lt;&gt;"-"),"1","0")</f>
        <v>0</v>
      </c>
      <c r="X14" s="29" t="s">
        <v>7</v>
      </c>
      <c r="Y14" s="30">
        <f>IF(AND(LEN(R14)&gt;0,MID(R14,1,1)="-"),"1","0")+IF(AND(LEN(S14)&gt;0,MID(S14,1,1)="-"),"1","0")+IF(AND(LEN(T14)&gt;0,MID(T14,1,1)="-"),"1","0")+IF(AND(LEN(U14)&gt;0,MID(U14,1,1)="-"),"1","0")+IF(AND(LEN(V14)&gt;0,MID(V14,1,1)="-"),"1","0")</f>
        <v>0</v>
      </c>
    </row>
    <row r="15" spans="1:25" ht="13.5" thickBot="1" x14ac:dyDescent="0.35">
      <c r="A15" s="53">
        <v>14</v>
      </c>
      <c r="B15" s="48" t="str">
        <f>'útěcha-B2'!C55</f>
        <v>------</v>
      </c>
      <c r="C15" s="49" t="s">
        <v>10</v>
      </c>
      <c r="D15" s="11" t="str">
        <f>'útěcha-B2'!C57</f>
        <v>------</v>
      </c>
      <c r="E15" s="42"/>
      <c r="F15" s="39"/>
      <c r="G15" s="39"/>
      <c r="H15" s="39"/>
      <c r="I15" s="58"/>
      <c r="J15" s="56">
        <f t="shared" si="0"/>
        <v>0</v>
      </c>
      <c r="K15" s="26" t="s">
        <v>7</v>
      </c>
      <c r="L15" s="27">
        <f t="shared" si="1"/>
        <v>0</v>
      </c>
      <c r="N15" s="295" t="s">
        <v>25</v>
      </c>
      <c r="O15" s="295"/>
      <c r="P15" s="295"/>
      <c r="Q15" s="295"/>
      <c r="R15" s="294"/>
      <c r="S15" s="294"/>
      <c r="T15" s="294"/>
      <c r="U15" s="294"/>
      <c r="V15" s="294"/>
      <c r="W15" s="294"/>
      <c r="X15" s="294"/>
      <c r="Y15" s="294"/>
    </row>
    <row r="16" spans="1:25" ht="13" x14ac:dyDescent="0.3">
      <c r="A16" s="53">
        <v>15</v>
      </c>
      <c r="B16" s="48" t="str">
        <f>'útěcha-B2'!C59</f>
        <v>------</v>
      </c>
      <c r="C16" s="49" t="s">
        <v>10</v>
      </c>
      <c r="D16" s="11" t="str">
        <f>'útěcha-B2'!C61</f>
        <v>------</v>
      </c>
      <c r="E16" s="42"/>
      <c r="F16" s="39"/>
      <c r="G16" s="39"/>
      <c r="H16" s="39"/>
      <c r="I16" s="58"/>
      <c r="J16" s="56">
        <f t="shared" si="0"/>
        <v>0</v>
      </c>
      <c r="K16" s="26" t="s">
        <v>7</v>
      </c>
      <c r="L16" s="27">
        <f t="shared" si="1"/>
        <v>0</v>
      </c>
      <c r="N16" s="50">
        <v>1</v>
      </c>
      <c r="O16" s="51" t="str">
        <f>'útěcha-B2'!F10</f>
        <v xml:space="preserve"> </v>
      </c>
      <c r="P16" s="52" t="s">
        <v>10</v>
      </c>
      <c r="Q16" s="69" t="str">
        <f>'útěcha-B2'!F26</f>
        <v xml:space="preserve"> </v>
      </c>
      <c r="R16" s="66"/>
      <c r="S16" s="41"/>
      <c r="T16" s="41"/>
      <c r="U16" s="41"/>
      <c r="V16" s="57"/>
      <c r="W16" s="55">
        <f>IF(AND(LEN(R16)&gt;0,MID(R16,1,1)&lt;&gt;"-"),"1","0")+IF(AND(LEN(S16)&gt;0,MID(S16,1,1)&lt;&gt;"-"),"1","0")+IF(AND(LEN(T16)&gt;0,MID(T16,1,1)&lt;&gt;"-"),"1","0")+IF(AND(LEN(U16)&gt;0,MID(U16,1,1)&lt;&gt;"-"),"1","0")+IF(AND(LEN(V16)&gt;0,MID(V16,1,1)&lt;&gt;"-"),"1","0")</f>
        <v>0</v>
      </c>
      <c r="X16" s="23" t="s">
        <v>7</v>
      </c>
      <c r="Y16" s="24">
        <f>IF(AND(LEN(R16)&gt;0,MID(R16,1,1)="-"),"1","0")+IF(AND(LEN(S16)&gt;0,MID(S16,1,1)="-"),"1","0")+IF(AND(LEN(T16)&gt;0,MID(T16,1,1)="-"),"1","0")+IF(AND(LEN(U16)&gt;0,MID(U16,1,1)="-"),"1","0")+IF(AND(LEN(V16)&gt;0,MID(V16,1,1)="-"),"1","0")</f>
        <v>0</v>
      </c>
    </row>
    <row r="17" spans="1:25" ht="13.5" thickBot="1" x14ac:dyDescent="0.35">
      <c r="A17" s="54">
        <v>16</v>
      </c>
      <c r="B17" s="59" t="str">
        <f>'útěcha-B2'!C63</f>
        <v>------</v>
      </c>
      <c r="C17" s="60" t="s">
        <v>10</v>
      </c>
      <c r="D17" s="12" t="str">
        <f>'útěcha-B2'!C65</f>
        <v>------</v>
      </c>
      <c r="E17" s="43"/>
      <c r="F17" s="44"/>
      <c r="G17" s="44"/>
      <c r="H17" s="44"/>
      <c r="I17" s="61"/>
      <c r="J17" s="62">
        <f t="shared" si="0"/>
        <v>0</v>
      </c>
      <c r="K17" s="29" t="s">
        <v>7</v>
      </c>
      <c r="L17" s="30">
        <f t="shared" si="1"/>
        <v>0</v>
      </c>
      <c r="N17" s="54">
        <v>2</v>
      </c>
      <c r="O17" s="59" t="str">
        <f>'útěcha-B2'!F42</f>
        <v xml:space="preserve"> </v>
      </c>
      <c r="P17" s="60" t="s">
        <v>10</v>
      </c>
      <c r="Q17" s="71" t="str">
        <f>'útěcha-B2'!F58</f>
        <v xml:space="preserve"> </v>
      </c>
      <c r="R17" s="68"/>
      <c r="S17" s="44"/>
      <c r="T17" s="44"/>
      <c r="U17" s="44"/>
      <c r="V17" s="61"/>
      <c r="W17" s="62">
        <f>IF(AND(LEN(R17)&gt;0,MID(R17,1,1)&lt;&gt;"-"),"1","0")+IF(AND(LEN(S17)&gt;0,MID(S17,1,1)&lt;&gt;"-"),"1","0")+IF(AND(LEN(T17)&gt;0,MID(T17,1,1)&lt;&gt;"-"),"1","0")+IF(AND(LEN(U17)&gt;0,MID(U17,1,1)&lt;&gt;"-"),"1","0")+IF(AND(LEN(V17)&gt;0,MID(V17,1,1)&lt;&gt;"-"),"1","0")</f>
        <v>0</v>
      </c>
      <c r="X17" s="29" t="s">
        <v>7</v>
      </c>
      <c r="Y17" s="30">
        <f>IF(AND(LEN(R17)&gt;0,MID(R17,1,1)="-"),"1","0")+IF(AND(LEN(S17)&gt;0,MID(S17,1,1)="-"),"1","0")+IF(AND(LEN(T17)&gt;0,MID(T17,1,1)="-"),"1","0")+IF(AND(LEN(U17)&gt;0,MID(U17,1,1)="-"),"1","0")+IF(AND(LEN(V17)&gt;0,MID(V17,1,1)="-"),"1","0")</f>
        <v>0</v>
      </c>
    </row>
    <row r="18" spans="1:25" ht="13.5" thickBot="1" x14ac:dyDescent="0.35">
      <c r="A18" s="295" t="s">
        <v>58</v>
      </c>
      <c r="B18" s="295"/>
      <c r="C18" s="295"/>
      <c r="D18" s="295"/>
      <c r="E18" s="294"/>
      <c r="F18" s="294"/>
      <c r="G18" s="294"/>
      <c r="H18" s="294"/>
      <c r="I18" s="294"/>
      <c r="J18" s="294"/>
      <c r="K18" s="294"/>
      <c r="L18" s="294"/>
      <c r="N18" s="295" t="s">
        <v>26</v>
      </c>
      <c r="O18" s="295"/>
      <c r="P18" s="295"/>
      <c r="Q18" s="295"/>
      <c r="R18" s="294"/>
      <c r="S18" s="294"/>
      <c r="T18" s="294"/>
      <c r="U18" s="294"/>
      <c r="V18" s="294"/>
      <c r="W18" s="294"/>
      <c r="X18" s="294"/>
      <c r="Y18" s="294"/>
    </row>
    <row r="19" spans="1:25" ht="13.5" thickBot="1" x14ac:dyDescent="0.35">
      <c r="A19" s="100">
        <v>1</v>
      </c>
      <c r="B19" s="101" t="str">
        <f>'útěcha-B2'!F64</f>
        <v xml:space="preserve"> </v>
      </c>
      <c r="C19" s="102"/>
      <c r="D19" s="103" t="str">
        <f>'útěcha-B2'!F66</f>
        <v xml:space="preserve"> </v>
      </c>
      <c r="E19" s="104"/>
      <c r="F19" s="105"/>
      <c r="G19" s="105"/>
      <c r="H19" s="105"/>
      <c r="I19" s="106"/>
      <c r="J19" s="62">
        <f t="shared" ref="J19" si="4">IF(AND(LEN(E19)&gt;0,MID(E19,1,1)&lt;&gt;"-"),"1","0")+IF(AND(LEN(F19)&gt;0,MID(F19,1,1)&lt;&gt;"-"),"1","0")+IF(AND(LEN(G19)&gt;0,MID(G19,1,1)&lt;&gt;"-"),"1","0")+IF(AND(LEN(H19)&gt;0,MID(H19,1,1)&lt;&gt;"-"),"1","0")+IF(AND(LEN(I19)&gt;0,MID(I19,1,1)&lt;&gt;"-"),"1","0")</f>
        <v>0</v>
      </c>
      <c r="K19" s="29" t="s">
        <v>7</v>
      </c>
      <c r="L19" s="30">
        <f t="shared" ref="L19" si="5">IF(AND(LEN(E19)&gt;0,MID(E19,1,1)="-"),"1","0")+IF(AND(LEN(F19)&gt;0,MID(F19,1,1)="-"),"1","0")+IF(AND(LEN(G19)&gt;0,MID(G19,1,1)="-"),"1","0")+IF(AND(LEN(H19)&gt;0,MID(H19,1,1)="-"),"1","0")+IF(AND(LEN(I19)&gt;0,MID(I19,1,1)="-"),"1","0")</f>
        <v>0</v>
      </c>
      <c r="N19" s="100">
        <v>1</v>
      </c>
      <c r="O19" s="101" t="str">
        <f>'útěcha-B2'!G18</f>
        <v xml:space="preserve"> </v>
      </c>
      <c r="P19" s="102" t="s">
        <v>10</v>
      </c>
      <c r="Q19" s="103" t="str">
        <f>'útěcha-B2'!G50</f>
        <v xml:space="preserve"> </v>
      </c>
      <c r="R19" s="104"/>
      <c r="S19" s="105"/>
      <c r="T19" s="105"/>
      <c r="U19" s="105"/>
      <c r="V19" s="106"/>
      <c r="W19" s="107">
        <f>IF(AND(LEN(R19)&gt;0,MID(R19,1,1)&lt;&gt;"-"),"1","0")+IF(AND(LEN(S19)&gt;0,MID(S19,1,1)&lt;&gt;"-"),"1","0")+IF(AND(LEN(T19)&gt;0,MID(T19,1,1)&lt;&gt;"-"),"1","0")+IF(AND(LEN(U19)&gt;0,MID(U19,1,1)&lt;&gt;"-"),"1","0")+IF(AND(LEN(V19)&gt;0,MID(V19,1,1)&lt;&gt;"-"),"1","0")</f>
        <v>0</v>
      </c>
      <c r="X19" s="108" t="s">
        <v>7</v>
      </c>
      <c r="Y19" s="109">
        <f>IF(AND(LEN(R19)&gt;0,MID(R19,1,1)="-"),"1","0")+IF(AND(LEN(S19)&gt;0,MID(S19,1,1)="-"),"1","0")+IF(AND(LEN(T19)&gt;0,MID(T19,1,1)="-"),"1","0")+IF(AND(LEN(U19)&gt;0,MID(U19,1,1)="-"),"1","0")+IF(AND(LEN(V19)&gt;0,MID(V19,1,1)="-"),"1","0")</f>
        <v>0</v>
      </c>
    </row>
  </sheetData>
  <mergeCells count="6">
    <mergeCell ref="A1:L1"/>
    <mergeCell ref="N1:Y1"/>
    <mergeCell ref="N10:Y10"/>
    <mergeCell ref="N15:Y15"/>
    <mergeCell ref="A18:L18"/>
    <mergeCell ref="N18:Y18"/>
  </mergeCells>
  <pageMargins left="0.19685039370078741" right="0.59055118110236227" top="0.39370078740157483" bottom="0.39370078740157483" header="0" footer="0"/>
  <pageSetup paperSize="9" orientation="landscape" horizontalDpi="300" verticalDpi="300" r:id="rId1"/>
  <headerFooter alignWithMargins="0"/>
</worksheet>
</file>

<file path=docMetadata/LabelInfo.xml><?xml version="1.0" encoding="utf-8"?>
<clbl:labelList xmlns:clbl="http://schemas.microsoft.com/office/2020/mipLabelMetadata">
  <clbl:label id="{9d258917-277f-42cd-a3cd-14c4e9ee58bc}" enabled="1" method="Standard" siteId="{38ae3bcd-9579-4fd4-adda-b42e1495d55a}"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19</vt:i4>
      </vt:variant>
      <vt:variant>
        <vt:lpstr>Pojmenované oblasti</vt:lpstr>
      </vt:variant>
      <vt:variant>
        <vt:i4>9</vt:i4>
      </vt:variant>
    </vt:vector>
  </HeadingPairs>
  <TitlesOfParts>
    <vt:vector size="28" baseType="lpstr">
      <vt:lpstr>návod</vt:lpstr>
      <vt:lpstr>seznam</vt:lpstr>
      <vt:lpstr>M11</vt:lpstr>
      <vt:lpstr>1.st A+B</vt:lpstr>
      <vt:lpstr>zápis</vt:lpstr>
      <vt:lpstr>zápis tisk</vt:lpstr>
      <vt:lpstr>zápis volno</vt:lpstr>
      <vt:lpstr> pavouk A</vt:lpstr>
      <vt:lpstr>zap_pav A</vt:lpstr>
      <vt:lpstr> útěcha A</vt:lpstr>
      <vt:lpstr>zap_útěcha A</vt:lpstr>
      <vt:lpstr> pavouk B</vt:lpstr>
      <vt:lpstr>zap_pav B</vt:lpstr>
      <vt:lpstr>útěcha B</vt:lpstr>
      <vt:lpstr>zap_útěcha B</vt:lpstr>
      <vt:lpstr>pavouk-B2</vt:lpstr>
      <vt:lpstr>zap_pav-B2</vt:lpstr>
      <vt:lpstr>útěcha-B2</vt:lpstr>
      <vt:lpstr>zap_útěcha-B2</vt:lpstr>
      <vt:lpstr>' pavouk A'!Oblast_tisku</vt:lpstr>
      <vt:lpstr>' pavouk B'!Oblast_tisku</vt:lpstr>
      <vt:lpstr>' útěcha A'!Oblast_tisku</vt:lpstr>
      <vt:lpstr>'1.st A+B'!Oblast_tisku</vt:lpstr>
      <vt:lpstr>'pavouk-B2'!Oblast_tisku</vt:lpstr>
      <vt:lpstr>'útěcha B'!Oblast_tisku</vt:lpstr>
      <vt:lpstr>'útěcha-B2'!Oblast_tisku</vt:lpstr>
      <vt:lpstr>'zápis tisk'!Oblast_tisku</vt:lpstr>
      <vt:lpstr>'zápis volno'!Oblast_tisku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Karasova Lenka, Mgr.</dc:creator>
  <cp:lastModifiedBy>Libor</cp:lastModifiedBy>
  <cp:lastPrinted>2025-03-23T11:06:07Z</cp:lastPrinted>
  <dcterms:created xsi:type="dcterms:W3CDTF">2003-12-23T23:27:09Z</dcterms:created>
  <dcterms:modified xsi:type="dcterms:W3CDTF">2025-03-24T09:27:27Z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d258917-277f-42cd-a3cd-14c4e9ee58bc_Enabled">
    <vt:lpwstr>true</vt:lpwstr>
  </property>
  <property fmtid="{D5CDD505-2E9C-101B-9397-08002B2CF9AE}" pid="3" name="MSIP_Label_9d258917-277f-42cd-a3cd-14c4e9ee58bc_SetDate">
    <vt:lpwstr>2023-04-14T11:12:05Z</vt:lpwstr>
  </property>
  <property fmtid="{D5CDD505-2E9C-101B-9397-08002B2CF9AE}" pid="4" name="MSIP_Label_9d258917-277f-42cd-a3cd-14c4e9ee58bc_Method">
    <vt:lpwstr>Standard</vt:lpwstr>
  </property>
  <property fmtid="{D5CDD505-2E9C-101B-9397-08002B2CF9AE}" pid="5" name="MSIP_Label_9d258917-277f-42cd-a3cd-14c4e9ee58bc_Name">
    <vt:lpwstr>restricted</vt:lpwstr>
  </property>
  <property fmtid="{D5CDD505-2E9C-101B-9397-08002B2CF9AE}" pid="6" name="MSIP_Label_9d258917-277f-42cd-a3cd-14c4e9ee58bc_SiteId">
    <vt:lpwstr>38ae3bcd-9579-4fd4-adda-b42e1495d55a</vt:lpwstr>
  </property>
  <property fmtid="{D5CDD505-2E9C-101B-9397-08002B2CF9AE}" pid="7" name="MSIP_Label_9d258917-277f-42cd-a3cd-14c4e9ee58bc_ActionId">
    <vt:lpwstr>17fc6c85-9195-4e3d-9415-3932ca113e71</vt:lpwstr>
  </property>
  <property fmtid="{D5CDD505-2E9C-101B-9397-08002B2CF9AE}" pid="8" name="MSIP_Label_9d258917-277f-42cd-a3cd-14c4e9ee58bc_ContentBits">
    <vt:lpwstr>0</vt:lpwstr>
  </property>
  <property fmtid="{D5CDD505-2E9C-101B-9397-08002B2CF9AE}" pid="9" name="Document_Confidentiality">
    <vt:lpwstr>Restricted</vt:lpwstr>
  </property>
</Properties>
</file>